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3890" activeTab="6"/>
  </bookViews>
  <sheets>
    <sheet name="7-8  класс" sheetId="1" r:id="rId1"/>
    <sheet name="9-11 класс" sheetId="2" r:id="rId2"/>
    <sheet name="7-й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класс'!$A$1:$O$31</definedName>
    <definedName name="_xlnm.Print_Area" localSheetId="6">'11 класс'!$A$1:$O$41</definedName>
    <definedName name="_xlnm.Print_Area" localSheetId="2">'7-й класс'!$A$1:$O$30</definedName>
    <definedName name="_xlnm.Print_Area" localSheetId="3">'8 класс'!$A$1:$O$47</definedName>
    <definedName name="_xlnm.Print_Area" localSheetId="4">'9 класс'!$A$1:$O$41</definedName>
    <definedName name="_xlnm.Print_Area" localSheetId="1">'9-11 класс'!$A$1:$O$73</definedName>
  </definedNames>
  <calcPr fullCalcOnLoad="1"/>
</workbook>
</file>

<file path=xl/sharedStrings.xml><?xml version="1.0" encoding="utf-8"?>
<sst xmlns="http://schemas.openxmlformats.org/spreadsheetml/2006/main" count="612" uniqueCount="223">
  <si>
    <t xml:space="preserve">ТЮМЕНСКАЯ ОБЛАСТЬ </t>
  </si>
  <si>
    <t>№</t>
  </si>
  <si>
    <t>Фамилия участника</t>
  </si>
  <si>
    <t>Наименование ОУ</t>
  </si>
  <si>
    <t>Класс</t>
  </si>
  <si>
    <t>ИТОГО</t>
  </si>
  <si>
    <t>Рейтинг</t>
  </si>
  <si>
    <t>Место</t>
  </si>
  <si>
    <t>% от максимального возможного балла</t>
  </si>
  <si>
    <t xml:space="preserve">ПРОТОКОЛ </t>
  </si>
  <si>
    <t>Теоретико-методический тур</t>
  </si>
  <si>
    <t>Количество правильных ответов</t>
  </si>
  <si>
    <t>Балл</t>
  </si>
  <si>
    <t>II МУНИЦИПАЛЬНЫЙ ЭТАП ВСЕРОССИЙСКОЙ ОЛИМПИАДЫ  ШКОЛЬНИКОВ ПО ОБЩЕОБРАЗОВАТЕЛЬНЫМ  ПРЕДМЕТАМ</t>
  </si>
  <si>
    <t>Л.И. Шевелева</t>
  </si>
  <si>
    <t>З.М. Рафикова</t>
  </si>
  <si>
    <t>Н.А. Ермохин</t>
  </si>
  <si>
    <t>О.В. Бухарова</t>
  </si>
  <si>
    <t>Шифр</t>
  </si>
  <si>
    <t>результат</t>
  </si>
  <si>
    <t>23 ноября 2016 года</t>
  </si>
  <si>
    <t>В 2016-2017 УЧЕБНОМ ГОДУ</t>
  </si>
  <si>
    <t>Ю.В. Яковых</t>
  </si>
  <si>
    <t>В.И. Кугаевская</t>
  </si>
  <si>
    <t>В.С. Казаченко</t>
  </si>
  <si>
    <t>Г.Т. Иванова</t>
  </si>
  <si>
    <t>учащихся  9-11 класса по предмету физическая культура (ЮНОШИ)  максимальный балл 100</t>
  </si>
  <si>
    <t>учащихся  9 класса по предмету физическая культура (ЮНОШИ)  максимальный балл 100</t>
  </si>
  <si>
    <t>учащихся  10 класса по предмету физическая культура (ЮНОШИ)  максимальный балл 100</t>
  </si>
  <si>
    <t>учащихся 11 класса по предмету физическая культура (ЮНОШИ)  максимальный балл 100</t>
  </si>
  <si>
    <t>Легкая атлетика</t>
  </si>
  <si>
    <t>Кердзевадзе</t>
  </si>
  <si>
    <t>Тоб-Физ.к-319-7-7</t>
  </si>
  <si>
    <t>Тоб-Физ.к-319-7-1</t>
  </si>
  <si>
    <t>Тоб-Физ.к-319-8-8</t>
  </si>
  <si>
    <t>Тоб-Физ.к-319-8-10</t>
  </si>
  <si>
    <t>Тоб-Физ.к-319-8-13</t>
  </si>
  <si>
    <t>Тоб-Физ.к-319-8-15</t>
  </si>
  <si>
    <t>Тоб-Физ.к-319-8-4</t>
  </si>
  <si>
    <t>Тоб-Физ.к-319-8-2</t>
  </si>
  <si>
    <t>Тоб-Физ.к-318-7-13</t>
  </si>
  <si>
    <t>Тоб-Физ.к-318-7-9</t>
  </si>
  <si>
    <t>Тоб-Физ.к-318-7-4</t>
  </si>
  <si>
    <t>Тоб-Физ.к-318-8-15</t>
  </si>
  <si>
    <t>Тоб-Физ.к-318-8-7</t>
  </si>
  <si>
    <t>Тоб-Физ.к-318-8-5</t>
  </si>
  <si>
    <t>Тоб-Физ.к-318-8-3</t>
  </si>
  <si>
    <t>Тоб-Физ.к-318-8-2</t>
  </si>
  <si>
    <t>Тоб-Физ.к-318-8-1</t>
  </si>
  <si>
    <t>Тоб-Физ.к-131-8-13</t>
  </si>
  <si>
    <t>Тоб-Физ.к-131-8-12</t>
  </si>
  <si>
    <t>Тоб-Физ.к-131-8-8</t>
  </si>
  <si>
    <t>Тоб-Физ.к-131-8-7</t>
  </si>
  <si>
    <t>Тоб-Физ.к-131-8-6</t>
  </si>
  <si>
    <t>Тоб-Физ.к-131-8-2</t>
  </si>
  <si>
    <t>Тоб-Физ.к-131-7-1</t>
  </si>
  <si>
    <t>Тоб-Физ.к-322-8-13</t>
  </si>
  <si>
    <t>Тоб-Физ.к-322-8-9</t>
  </si>
  <si>
    <t>Тоб-Физ.к-322-8-6</t>
  </si>
  <si>
    <t>Тоб-Физ.к-322-8-7</t>
  </si>
  <si>
    <t>Тоб-Физ.к-322-7-11</t>
  </si>
  <si>
    <t>Тоб-Физ.к-322-7-5</t>
  </si>
  <si>
    <t>Тоб-Физ.к-218-7-3</t>
  </si>
  <si>
    <t>Тоб-Физ.к-218-7-9</t>
  </si>
  <si>
    <t>Тоб-Физ.к-218-7-1</t>
  </si>
  <si>
    <t>Тоб-Физ.к-218-8-8</t>
  </si>
  <si>
    <t>Тоб-Физ.к-218-8-6</t>
  </si>
  <si>
    <t>Тоб-Физ.к-218-8-13</t>
  </si>
  <si>
    <t>Тоб-Физ.к-218-8-10</t>
  </si>
  <si>
    <t>Тоб-Физ.к-218-11-6</t>
  </si>
  <si>
    <t>Тоб-Физ.к-218-11-8</t>
  </si>
  <si>
    <t>Тоб-Физ.к-218-11-9</t>
  </si>
  <si>
    <t>Тоб-Физ.к-218-10-13</t>
  </si>
  <si>
    <t>Тоб-Физ.к-218-10-12</t>
  </si>
  <si>
    <t>Тоб-Физ.к-218-9-5</t>
  </si>
  <si>
    <t>Тоб-Физ.к-218-9-10</t>
  </si>
  <si>
    <t>Тоб-Физ.к-218-9-11</t>
  </si>
  <si>
    <t>Тоб-Физ.к-113-11-12</t>
  </si>
  <si>
    <t>Тоб-Физ.к-113-11-11</t>
  </si>
  <si>
    <t>Тоб-Физ.к-113-11-7</t>
  </si>
  <si>
    <t>Тоб-Физ.к-113-11-3</t>
  </si>
  <si>
    <t>Тоб-Физ.к-113-11-2</t>
  </si>
  <si>
    <t>Тоб-Физ.к-113-9-15</t>
  </si>
  <si>
    <t>Тоб-Физ.к-113-9-4</t>
  </si>
  <si>
    <t>Тоб-Физ.к-113-9-1</t>
  </si>
  <si>
    <t>Тоб-Физ.к-113-10-5</t>
  </si>
  <si>
    <t>Тоб-Физ.к-117-11-9</t>
  </si>
  <si>
    <t>Тоб-Физ.к-117-9-15</t>
  </si>
  <si>
    <t>Тоб-Физ.к-117-9-10</t>
  </si>
  <si>
    <t>Тоб-Физ.к-117-9-8</t>
  </si>
  <si>
    <t>Тоб-Физ.к-117-9-7</t>
  </si>
  <si>
    <t>Тоб-Физ.к-117-10-14</t>
  </si>
  <si>
    <t>Тоб-Физ.к-117-10-11</t>
  </si>
  <si>
    <t>Тоб-Физ.к-131-9-9</t>
  </si>
  <si>
    <t>Тоб-Физ.к-131-9-3</t>
  </si>
  <si>
    <t>Тоб-Физ.к-131-11-11</t>
  </si>
  <si>
    <t>Тоб-Физ.к-131-11-7</t>
  </si>
  <si>
    <t>Тоб-Физ.к-131-11-6</t>
  </si>
  <si>
    <t>Тоб-Физ.к-131-10-5</t>
  </si>
  <si>
    <t>Тоб-Физ.к-318-11-4</t>
  </si>
  <si>
    <t>Тоб-Физ.к-318-11-2</t>
  </si>
  <si>
    <t>Тоб-Физ.к-318-11-1</t>
  </si>
  <si>
    <t>Тоб-Физ.к-318-9-9</t>
  </si>
  <si>
    <t>Тоб-Физ.к-318-9-8</t>
  </si>
  <si>
    <t>Тоб-Физ.к-318-9-7</t>
  </si>
  <si>
    <t>Тоб-Физ.к-318-10-5</t>
  </si>
  <si>
    <t>Тоб-Физ.к-319-11-3</t>
  </si>
  <si>
    <t>Тоб-Физ.к-319-11-2</t>
  </si>
  <si>
    <t>Тоб-Физ.к-319-10-9</t>
  </si>
  <si>
    <t>Тоб-Физ.к-319-10-7</t>
  </si>
  <si>
    <t>Тоб-Физ.к-319-9-11</t>
  </si>
  <si>
    <t>Тоб-Физ.к-319-9-10</t>
  </si>
  <si>
    <t>Тоб-Физ.к-322-11-2</t>
  </si>
  <si>
    <t>Тоб-Физ.к-322-11-5</t>
  </si>
  <si>
    <t>Тоб-Физ.к-322-11-12</t>
  </si>
  <si>
    <t>Тоб-Физ.к-322-9-3</t>
  </si>
  <si>
    <t>Тоб-Физ.к-122-9-11</t>
  </si>
  <si>
    <t>Тоб-Физ.к-116-9-8</t>
  </si>
  <si>
    <t>Тоб-Физ.к-116-9-1</t>
  </si>
  <si>
    <t>Тоб-Физ.к-116-11-11</t>
  </si>
  <si>
    <t>Тоб-Физ.к-116-10-9</t>
  </si>
  <si>
    <t>Тоб-Физ.к-116-10-3</t>
  </si>
  <si>
    <t>учащихся  7 класса по предмету физическая культура (ЮНОШИ)  максимальный балл 100</t>
  </si>
  <si>
    <t>учащихся  8 класса по предмету физическая культура (ЮНОШИ)  максимальный балл 100</t>
  </si>
  <si>
    <t>Спортивные игры</t>
  </si>
  <si>
    <t>учащихся 7-8 класса по предмету физическая культура (ЮНОШИ)  максимальный балл 100</t>
  </si>
  <si>
    <t>Тоб-Физ.к-322-8-12</t>
  </si>
  <si>
    <t>Итого</t>
  </si>
  <si>
    <t>I</t>
  </si>
  <si>
    <t>II</t>
  </si>
  <si>
    <t>III</t>
  </si>
  <si>
    <t>ИвановМА</t>
  </si>
  <si>
    <t>БлагонравовАЕ</t>
  </si>
  <si>
    <t>КисилевАЮ</t>
  </si>
  <si>
    <t>КоровкинСЭ</t>
  </si>
  <si>
    <t>БеляевДА</t>
  </si>
  <si>
    <t>ИшимцевОВ</t>
  </si>
  <si>
    <t>СтрельцовМА</t>
  </si>
  <si>
    <t>КазанцевИА</t>
  </si>
  <si>
    <t>ЩедринАА</t>
  </si>
  <si>
    <t>БерендеевКМ</t>
  </si>
  <si>
    <t>ЛеонтьевВС</t>
  </si>
  <si>
    <t>БирюковСС</t>
  </si>
  <si>
    <t>ТрошковВП</t>
  </si>
  <si>
    <t>ЯсюковичДЕ</t>
  </si>
  <si>
    <t>ИвановЗЕ</t>
  </si>
  <si>
    <t>АнтроповВА</t>
  </si>
  <si>
    <t>ИвановЕН</t>
  </si>
  <si>
    <t>ХайдаровМР</t>
  </si>
  <si>
    <t>ПриваловВС</t>
  </si>
  <si>
    <t>МалышевМС</t>
  </si>
  <si>
    <t>КузнецовИВ</t>
  </si>
  <si>
    <t>ИшимцевАД</t>
  </si>
  <si>
    <t>РечаповСА</t>
  </si>
  <si>
    <t>МустяцаДЕ</t>
  </si>
  <si>
    <t>ГарскийВВ</t>
  </si>
  <si>
    <t>ПановНК</t>
  </si>
  <si>
    <t>ВеселковДД</t>
  </si>
  <si>
    <t>ЗолотухинДЕ</t>
  </si>
  <si>
    <t>АбсалямовРР</t>
  </si>
  <si>
    <t>ГалиевРФ</t>
  </si>
  <si>
    <t>МусовГВ</t>
  </si>
  <si>
    <t>ГалиакберовМА</t>
  </si>
  <si>
    <t>ФедуловВД</t>
  </si>
  <si>
    <t>СанниковОЕ</t>
  </si>
  <si>
    <t>БабкинВС</t>
  </si>
  <si>
    <t>ИшметовАЭ</t>
  </si>
  <si>
    <t>ЧанбаевРХ</t>
  </si>
  <si>
    <t>СерветникМР</t>
  </si>
  <si>
    <t>БалинВЭ</t>
  </si>
  <si>
    <t>КердзевадзеСН</t>
  </si>
  <si>
    <t>ГлушковМЭ</t>
  </si>
  <si>
    <t>СавонинАЕ</t>
  </si>
  <si>
    <t>НизовскихКН</t>
  </si>
  <si>
    <t>ИльиныхАИ</t>
  </si>
  <si>
    <t>УткинАВ</t>
  </si>
  <si>
    <t>ЯрковСА</t>
  </si>
  <si>
    <t>ЮмашевИИ</t>
  </si>
  <si>
    <t>ЛаптевКА</t>
  </si>
  <si>
    <t>ЗамятинКВ</t>
  </si>
  <si>
    <t>КоржукРА</t>
  </si>
  <si>
    <t>КиселевДВ</t>
  </si>
  <si>
    <t>ЦветковМА</t>
  </si>
  <si>
    <t>ГрицкевичТВ</t>
  </si>
  <si>
    <t>АминовАЛ</t>
  </si>
  <si>
    <t>ВасиленкоАИ</t>
  </si>
  <si>
    <t>БогдановДА</t>
  </si>
  <si>
    <t>КорепановПД</t>
  </si>
  <si>
    <t>КочевЯМ</t>
  </si>
  <si>
    <t>ТрофимовКВ</t>
  </si>
  <si>
    <t>ЛинднерАА</t>
  </si>
  <si>
    <t>ВолковАА</t>
  </si>
  <si>
    <t>АптыковАР</t>
  </si>
  <si>
    <t>СакинРД</t>
  </si>
  <si>
    <t>КарскановАН</t>
  </si>
  <si>
    <t>ИвченкоСА</t>
  </si>
  <si>
    <t>ПорубовЕА</t>
  </si>
  <si>
    <t>БоровскихДН</t>
  </si>
  <si>
    <t>СиражовДХ</t>
  </si>
  <si>
    <t>КрушинскийНВ</t>
  </si>
  <si>
    <t>КазанцевЕВ</t>
  </si>
  <si>
    <t>КрендясовАВ</t>
  </si>
  <si>
    <t>МанжосовАС</t>
  </si>
  <si>
    <t>НегановДН</t>
  </si>
  <si>
    <t>ШевелёвАВ</t>
  </si>
  <si>
    <t>УразовДМ</t>
  </si>
  <si>
    <t>ЮмашевДИ</t>
  </si>
  <si>
    <t>МуркинВГ</t>
  </si>
  <si>
    <t>ПетаковЗС</t>
  </si>
  <si>
    <t>ХолмуродовСС</t>
  </si>
  <si>
    <t>МайоровСС</t>
  </si>
  <si>
    <t>ТурнаевКВ</t>
  </si>
  <si>
    <t>РожковВВ</t>
  </si>
  <si>
    <t>ЮсуповБХ</t>
  </si>
  <si>
    <t>КабуровДР</t>
  </si>
  <si>
    <t>НиядбаковВФ</t>
  </si>
  <si>
    <t>НиценковИС</t>
  </si>
  <si>
    <t>ТарутинМО</t>
  </si>
  <si>
    <t>СмольниковНС</t>
  </si>
  <si>
    <t>КожедубВВ</t>
  </si>
  <si>
    <t>АхадовТН</t>
  </si>
  <si>
    <t>ДейтерПА</t>
  </si>
  <si>
    <t>ВискуновПА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</si>
</sst>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400]h:mm:ss\ AM/PM"/>
    <numFmt numFmtId="180" formatCode="h:mm:ss;@"/>
    <numFmt numFmtId="181" formatCode="0.0000"/>
    <numFmt numFmtId="182" formatCode="0.000"/>
    <numFmt numFmtId="183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2" fontId="52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55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center"/>
    </xf>
    <xf numFmtId="0" fontId="14" fillId="32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32" borderId="10" xfId="52" applyFont="1" applyFill="1" applyBorder="1" applyAlignment="1">
      <alignment horizontal="left" vertical="center"/>
      <protection/>
    </xf>
    <xf numFmtId="0" fontId="16" fillId="32" borderId="10" xfId="0" applyNumberFormat="1" applyFont="1" applyFill="1" applyBorder="1" applyAlignment="1">
      <alignment horizontal="left" vertical="center"/>
    </xf>
    <xf numFmtId="0" fontId="16" fillId="32" borderId="13" xfId="0" applyNumberFormat="1" applyFont="1" applyFill="1" applyBorder="1" applyAlignment="1">
      <alignment horizontal="left" vertical="center"/>
    </xf>
    <xf numFmtId="0" fontId="16" fillId="32" borderId="13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6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2" fontId="56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readingOrder="1"/>
    </xf>
    <xf numFmtId="2" fontId="17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0" fontId="58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18" fillId="32" borderId="10" xfId="0" applyNumberFormat="1" applyFont="1" applyFill="1" applyBorder="1" applyAlignment="1">
      <alignment vertical="center"/>
    </xf>
    <xf numFmtId="0" fontId="18" fillId="32" borderId="1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top"/>
    </xf>
    <xf numFmtId="0" fontId="18" fillId="0" borderId="10" xfId="0" applyNumberFormat="1" applyFont="1" applyFill="1" applyBorder="1" applyAlignment="1">
      <alignment vertical="center"/>
    </xf>
    <xf numFmtId="0" fontId="18" fillId="32" borderId="1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58" fillId="0" borderId="15" xfId="0" applyFont="1" applyBorder="1" applyAlignment="1">
      <alignment horizontal="center" vertical="top"/>
    </xf>
    <xf numFmtId="0" fontId="18" fillId="32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9" fillId="0" borderId="0" xfId="0" applyFont="1" applyAlignment="1">
      <alignment/>
    </xf>
    <xf numFmtId="0" fontId="52" fillId="32" borderId="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37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21920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219200" y="768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1219200" y="7115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19200" y="7115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219200" y="4448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219200" y="4448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7150"/>
    <xdr:sp fLocksText="0">
      <xdr:nvSpPr>
        <xdr:cNvPr id="7" name="Text Box 1"/>
        <xdr:cNvSpPr txBox="1">
          <a:spLocks noChangeArrowheads="1"/>
        </xdr:cNvSpPr>
      </xdr:nvSpPr>
      <xdr:spPr>
        <a:xfrm>
          <a:off x="1219200" y="5972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7150"/>
    <xdr:sp fLocksText="0">
      <xdr:nvSpPr>
        <xdr:cNvPr id="8" name="Text Box 1"/>
        <xdr:cNvSpPr txBox="1">
          <a:spLocks noChangeArrowheads="1"/>
        </xdr:cNvSpPr>
      </xdr:nvSpPr>
      <xdr:spPr>
        <a:xfrm>
          <a:off x="1219200" y="5972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52</xdr:row>
      <xdr:rowOff>0</xdr:rowOff>
    </xdr:from>
    <xdr:ext cx="76200" cy="952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11068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9525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11068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1278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352550" y="1278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266825" y="3038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266825" y="3038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1266825" y="3038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66825" y="3038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266825" y="3800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266825" y="3800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1266825" y="30384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1266825" y="30384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266825" y="3609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266825" y="3609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266825" y="3609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266825" y="3609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1266825" y="3609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1266825" y="3609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266825" y="3609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266825" y="3609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266825" y="3609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266825" y="3609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37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219200" y="7820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219200" y="7820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1219200" y="7820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19200" y="7820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219200" y="7820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219200" y="7820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1219200" y="6677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1219200" y="6677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219200" y="324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219200" y="3248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1219200" y="534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1219200" y="534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14300"/>
    <xdr:sp fLocksText="0">
      <xdr:nvSpPr>
        <xdr:cNvPr id="13" name="Text Box 1"/>
        <xdr:cNvSpPr txBox="1">
          <a:spLocks noChangeArrowheads="1"/>
        </xdr:cNvSpPr>
      </xdr:nvSpPr>
      <xdr:spPr>
        <a:xfrm>
          <a:off x="1219200" y="6296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14300"/>
    <xdr:sp fLocksText="0">
      <xdr:nvSpPr>
        <xdr:cNvPr id="14" name="Text Box 1"/>
        <xdr:cNvSpPr txBox="1">
          <a:spLocks noChangeArrowheads="1"/>
        </xdr:cNvSpPr>
      </xdr:nvSpPr>
      <xdr:spPr>
        <a:xfrm>
          <a:off x="1219200" y="62960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190500</xdr:rowOff>
    </xdr:from>
    <xdr:ext cx="76200" cy="466725"/>
    <xdr:sp fLocksText="0">
      <xdr:nvSpPr>
        <xdr:cNvPr id="15" name="Text Box 1"/>
        <xdr:cNvSpPr txBox="1">
          <a:spLocks noChangeArrowheads="1"/>
        </xdr:cNvSpPr>
      </xdr:nvSpPr>
      <xdr:spPr>
        <a:xfrm>
          <a:off x="1219200" y="78200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190500</xdr:rowOff>
    </xdr:from>
    <xdr:ext cx="76200" cy="466725"/>
    <xdr:sp fLocksText="0">
      <xdr:nvSpPr>
        <xdr:cNvPr id="16" name="Text Box 1"/>
        <xdr:cNvSpPr txBox="1">
          <a:spLocks noChangeArrowheads="1"/>
        </xdr:cNvSpPr>
      </xdr:nvSpPr>
      <xdr:spPr>
        <a:xfrm>
          <a:off x="1219200" y="78200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81075"/>
    <xdr:sp fLocksText="0">
      <xdr:nvSpPr>
        <xdr:cNvPr id="17" name="Text Box 1"/>
        <xdr:cNvSpPr txBox="1">
          <a:spLocks noChangeArrowheads="1"/>
        </xdr:cNvSpPr>
      </xdr:nvSpPr>
      <xdr:spPr>
        <a:xfrm>
          <a:off x="1219200" y="305752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981075"/>
    <xdr:sp fLocksText="0">
      <xdr:nvSpPr>
        <xdr:cNvPr id="18" name="Text Box 1"/>
        <xdr:cNvSpPr txBox="1">
          <a:spLocks noChangeArrowheads="1"/>
        </xdr:cNvSpPr>
      </xdr:nvSpPr>
      <xdr:spPr>
        <a:xfrm>
          <a:off x="1219200" y="305752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66675</xdr:rowOff>
    </xdr:from>
    <xdr:ext cx="76200" cy="47625"/>
    <xdr:sp fLocksText="0">
      <xdr:nvSpPr>
        <xdr:cNvPr id="19" name="Text Box 1"/>
        <xdr:cNvSpPr txBox="1">
          <a:spLocks noChangeArrowheads="1"/>
        </xdr:cNvSpPr>
      </xdr:nvSpPr>
      <xdr:spPr>
        <a:xfrm>
          <a:off x="1219200" y="6743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66675</xdr:rowOff>
    </xdr:from>
    <xdr:ext cx="76200" cy="47625"/>
    <xdr:sp fLocksText="0">
      <xdr:nvSpPr>
        <xdr:cNvPr id="20" name="Text Box 1"/>
        <xdr:cNvSpPr txBox="1">
          <a:spLocks noChangeArrowheads="1"/>
        </xdr:cNvSpPr>
      </xdr:nvSpPr>
      <xdr:spPr>
        <a:xfrm>
          <a:off x="1219200" y="6743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85725"/>
    <xdr:sp fLocksText="0">
      <xdr:nvSpPr>
        <xdr:cNvPr id="21" name="Text Box 1"/>
        <xdr:cNvSpPr txBox="1">
          <a:spLocks noChangeArrowheads="1"/>
        </xdr:cNvSpPr>
      </xdr:nvSpPr>
      <xdr:spPr>
        <a:xfrm>
          <a:off x="1219200" y="2867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85725"/>
    <xdr:sp fLocksText="0">
      <xdr:nvSpPr>
        <xdr:cNvPr id="22" name="Text Box 1"/>
        <xdr:cNvSpPr txBox="1">
          <a:spLocks noChangeArrowheads="1"/>
        </xdr:cNvSpPr>
      </xdr:nvSpPr>
      <xdr:spPr>
        <a:xfrm>
          <a:off x="1219200" y="2867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57150</xdr:rowOff>
    </xdr:from>
    <xdr:ext cx="76200" cy="38100"/>
    <xdr:sp fLocksText="0">
      <xdr:nvSpPr>
        <xdr:cNvPr id="23" name="Text Box 1"/>
        <xdr:cNvSpPr txBox="1">
          <a:spLocks noChangeArrowheads="1"/>
        </xdr:cNvSpPr>
      </xdr:nvSpPr>
      <xdr:spPr>
        <a:xfrm>
          <a:off x="1219200" y="597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57150</xdr:rowOff>
    </xdr:from>
    <xdr:ext cx="76200" cy="38100"/>
    <xdr:sp fLocksText="0">
      <xdr:nvSpPr>
        <xdr:cNvPr id="24" name="Text Box 1"/>
        <xdr:cNvSpPr txBox="1">
          <a:spLocks noChangeArrowheads="1"/>
        </xdr:cNvSpPr>
      </xdr:nvSpPr>
      <xdr:spPr>
        <a:xfrm>
          <a:off x="1219200" y="597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85725"/>
    <xdr:sp fLocksText="0">
      <xdr:nvSpPr>
        <xdr:cNvPr id="25" name="Text Box 1"/>
        <xdr:cNvSpPr txBox="1">
          <a:spLocks noChangeArrowheads="1"/>
        </xdr:cNvSpPr>
      </xdr:nvSpPr>
      <xdr:spPr>
        <a:xfrm>
          <a:off x="1219200" y="2867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85725"/>
    <xdr:sp fLocksText="0">
      <xdr:nvSpPr>
        <xdr:cNvPr id="26" name="Text Box 1"/>
        <xdr:cNvSpPr txBox="1">
          <a:spLocks noChangeArrowheads="1"/>
        </xdr:cNvSpPr>
      </xdr:nvSpPr>
      <xdr:spPr>
        <a:xfrm>
          <a:off x="1219200" y="2867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57150</xdr:rowOff>
    </xdr:from>
    <xdr:ext cx="76200" cy="38100"/>
    <xdr:sp fLocksText="0">
      <xdr:nvSpPr>
        <xdr:cNvPr id="27" name="Text Box 1"/>
        <xdr:cNvSpPr txBox="1">
          <a:spLocks noChangeArrowheads="1"/>
        </xdr:cNvSpPr>
      </xdr:nvSpPr>
      <xdr:spPr>
        <a:xfrm>
          <a:off x="1219200" y="597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57150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219200" y="5972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1219200" y="2486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30" name="Text Box 1"/>
        <xdr:cNvSpPr txBox="1">
          <a:spLocks noChangeArrowheads="1"/>
        </xdr:cNvSpPr>
      </xdr:nvSpPr>
      <xdr:spPr>
        <a:xfrm>
          <a:off x="1219200" y="2486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7315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7315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7315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352550" y="7315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00050"/>
    <xdr:sp fLocksText="0">
      <xdr:nvSpPr>
        <xdr:cNvPr id="5" name="Text Box 1"/>
        <xdr:cNvSpPr txBox="1">
          <a:spLocks noChangeArrowheads="1"/>
        </xdr:cNvSpPr>
      </xdr:nvSpPr>
      <xdr:spPr>
        <a:xfrm>
          <a:off x="1419225" y="5600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00050"/>
    <xdr:sp fLocksText="0">
      <xdr:nvSpPr>
        <xdr:cNvPr id="6" name="Text Box 1"/>
        <xdr:cNvSpPr txBox="1">
          <a:spLocks noChangeArrowheads="1"/>
        </xdr:cNvSpPr>
      </xdr:nvSpPr>
      <xdr:spPr>
        <a:xfrm>
          <a:off x="1419225" y="5600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190500</xdr:rowOff>
    </xdr:from>
    <xdr:ext cx="76200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1419225" y="6362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25</xdr:row>
      <xdr:rowOff>190500</xdr:rowOff>
    </xdr:from>
    <xdr:ext cx="76200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1419225" y="6362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1419225" y="6362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0</xdr:rowOff>
    </xdr:from>
    <xdr:ext cx="76200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1419225" y="6362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419225" y="6362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419225" y="6362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0</xdr:rowOff>
    </xdr:from>
    <xdr:ext cx="76200" cy="142875"/>
    <xdr:sp fLocksText="0">
      <xdr:nvSpPr>
        <xdr:cNvPr id="13" name="Text Box 1"/>
        <xdr:cNvSpPr txBox="1">
          <a:spLocks noChangeArrowheads="1"/>
        </xdr:cNvSpPr>
      </xdr:nvSpPr>
      <xdr:spPr>
        <a:xfrm>
          <a:off x="1419225" y="6362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0</xdr:rowOff>
    </xdr:from>
    <xdr:ext cx="76200" cy="142875"/>
    <xdr:sp fLocksText="0">
      <xdr:nvSpPr>
        <xdr:cNvPr id="14" name="Text Box 1"/>
        <xdr:cNvSpPr txBox="1">
          <a:spLocks noChangeArrowheads="1"/>
        </xdr:cNvSpPr>
      </xdr:nvSpPr>
      <xdr:spPr>
        <a:xfrm>
          <a:off x="1419225" y="6362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190500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1419225" y="5219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20</xdr:row>
      <xdr:rowOff>190500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1419225" y="5219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190500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419225" y="3695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381000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419225" y="3886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00100"/>
    <xdr:sp fLocksText="0">
      <xdr:nvSpPr>
        <xdr:cNvPr id="19" name="Text Box 1"/>
        <xdr:cNvSpPr txBox="1">
          <a:spLocks noChangeArrowheads="1"/>
        </xdr:cNvSpPr>
      </xdr:nvSpPr>
      <xdr:spPr>
        <a:xfrm>
          <a:off x="1352550" y="61722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800100"/>
    <xdr:sp fLocksText="0">
      <xdr:nvSpPr>
        <xdr:cNvPr id="20" name="Text Box 1"/>
        <xdr:cNvSpPr txBox="1">
          <a:spLocks noChangeArrowheads="1"/>
        </xdr:cNvSpPr>
      </xdr:nvSpPr>
      <xdr:spPr>
        <a:xfrm>
          <a:off x="1352550" y="61722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352550" y="5600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352550" y="5600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23" name="Text Box 1"/>
        <xdr:cNvSpPr txBox="1">
          <a:spLocks noChangeArrowheads="1"/>
        </xdr:cNvSpPr>
      </xdr:nvSpPr>
      <xdr:spPr>
        <a:xfrm>
          <a:off x="1352550" y="560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42875"/>
    <xdr:sp fLocksText="0">
      <xdr:nvSpPr>
        <xdr:cNvPr id="24" name="Text Box 1"/>
        <xdr:cNvSpPr txBox="1">
          <a:spLocks noChangeArrowheads="1"/>
        </xdr:cNvSpPr>
      </xdr:nvSpPr>
      <xdr:spPr>
        <a:xfrm>
          <a:off x="1352550" y="5600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3525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7625"/>
    <xdr:sp fLocksText="0">
      <xdr:nvSpPr>
        <xdr:cNvPr id="26" name="Text Box 1"/>
        <xdr:cNvSpPr txBox="1">
          <a:spLocks noChangeArrowheads="1"/>
        </xdr:cNvSpPr>
      </xdr:nvSpPr>
      <xdr:spPr>
        <a:xfrm>
          <a:off x="1352550" y="560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1352550" y="560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352550" y="560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"/>
    <xdr:sp fLocksText="0">
      <xdr:nvSpPr>
        <xdr:cNvPr id="29" name="Text Box 1"/>
        <xdr:cNvSpPr txBox="1">
          <a:spLocks noChangeArrowheads="1"/>
        </xdr:cNvSpPr>
      </xdr:nvSpPr>
      <xdr:spPr>
        <a:xfrm>
          <a:off x="1352550" y="560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"/>
    <xdr:sp fLocksText="0">
      <xdr:nvSpPr>
        <xdr:cNvPr id="30" name="Text Box 1"/>
        <xdr:cNvSpPr txBox="1">
          <a:spLocks noChangeArrowheads="1"/>
        </xdr:cNvSpPr>
      </xdr:nvSpPr>
      <xdr:spPr>
        <a:xfrm>
          <a:off x="1352550" y="560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352550" y="560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190500</xdr:rowOff>
    </xdr:from>
    <xdr:ext cx="76200" cy="76200"/>
    <xdr:sp fLocksText="0">
      <xdr:nvSpPr>
        <xdr:cNvPr id="32" name="Text Box 1"/>
        <xdr:cNvSpPr txBox="1">
          <a:spLocks noChangeArrowheads="1"/>
        </xdr:cNvSpPr>
      </xdr:nvSpPr>
      <xdr:spPr>
        <a:xfrm>
          <a:off x="1419225" y="3124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10</xdr:row>
      <xdr:rowOff>190500</xdr:rowOff>
    </xdr:from>
    <xdr:ext cx="76200" cy="76200"/>
    <xdr:sp fLocksText="0">
      <xdr:nvSpPr>
        <xdr:cNvPr id="33" name="Text Box 1"/>
        <xdr:cNvSpPr txBox="1">
          <a:spLocks noChangeArrowheads="1"/>
        </xdr:cNvSpPr>
      </xdr:nvSpPr>
      <xdr:spPr>
        <a:xfrm>
          <a:off x="1419225" y="3124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19</xdr:row>
      <xdr:rowOff>190500</xdr:rowOff>
    </xdr:from>
    <xdr:ext cx="76200" cy="0"/>
    <xdr:sp fLocksText="0">
      <xdr:nvSpPr>
        <xdr:cNvPr id="34" name="Text Box 1"/>
        <xdr:cNvSpPr txBox="1">
          <a:spLocks noChangeArrowheads="1"/>
        </xdr:cNvSpPr>
      </xdr:nvSpPr>
      <xdr:spPr>
        <a:xfrm>
          <a:off x="1419225" y="5029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19</xdr:row>
      <xdr:rowOff>190500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1419225" y="5029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190500</xdr:rowOff>
    </xdr:from>
    <xdr:ext cx="76200" cy="114300"/>
    <xdr:sp fLocksText="0">
      <xdr:nvSpPr>
        <xdr:cNvPr id="36" name="Text Box 1"/>
        <xdr:cNvSpPr txBox="1">
          <a:spLocks noChangeArrowheads="1"/>
        </xdr:cNvSpPr>
      </xdr:nvSpPr>
      <xdr:spPr>
        <a:xfrm>
          <a:off x="1419225" y="6553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26</xdr:row>
      <xdr:rowOff>190500</xdr:rowOff>
    </xdr:from>
    <xdr:ext cx="76200" cy="95250"/>
    <xdr:sp fLocksText="0">
      <xdr:nvSpPr>
        <xdr:cNvPr id="37" name="Text Box 1"/>
        <xdr:cNvSpPr txBox="1">
          <a:spLocks noChangeArrowheads="1"/>
        </xdr:cNvSpPr>
      </xdr:nvSpPr>
      <xdr:spPr>
        <a:xfrm>
          <a:off x="1419225" y="65532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38" name="Text Box 1"/>
        <xdr:cNvSpPr txBox="1">
          <a:spLocks noChangeArrowheads="1"/>
        </xdr:cNvSpPr>
      </xdr:nvSpPr>
      <xdr:spPr>
        <a:xfrm>
          <a:off x="1352550" y="2933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1352550" y="29337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40" name="Text Box 1"/>
        <xdr:cNvSpPr txBox="1">
          <a:spLocks noChangeArrowheads="1"/>
        </xdr:cNvSpPr>
      </xdr:nvSpPr>
      <xdr:spPr>
        <a:xfrm>
          <a:off x="1352550" y="598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1352550" y="598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1352550" y="5981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352550" y="5981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42875"/>
    <xdr:sp fLocksText="0">
      <xdr:nvSpPr>
        <xdr:cNvPr id="44" name="Text Box 1"/>
        <xdr:cNvSpPr txBox="1">
          <a:spLocks noChangeArrowheads="1"/>
        </xdr:cNvSpPr>
      </xdr:nvSpPr>
      <xdr:spPr>
        <a:xfrm>
          <a:off x="1352550" y="5981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42875"/>
    <xdr:sp fLocksText="0">
      <xdr:nvSpPr>
        <xdr:cNvPr id="45" name="Text Box 1"/>
        <xdr:cNvSpPr txBox="1">
          <a:spLocks noChangeArrowheads="1"/>
        </xdr:cNvSpPr>
      </xdr:nvSpPr>
      <xdr:spPr>
        <a:xfrm>
          <a:off x="1352550" y="5981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66675</xdr:rowOff>
    </xdr:from>
    <xdr:ext cx="76200" cy="47625"/>
    <xdr:sp fLocksText="0">
      <xdr:nvSpPr>
        <xdr:cNvPr id="46" name="Text Box 1"/>
        <xdr:cNvSpPr txBox="1">
          <a:spLocks noChangeArrowheads="1"/>
        </xdr:cNvSpPr>
      </xdr:nvSpPr>
      <xdr:spPr>
        <a:xfrm>
          <a:off x="1352550" y="6238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66675</xdr:rowOff>
    </xdr:from>
    <xdr:ext cx="76200" cy="47625"/>
    <xdr:sp fLocksText="0">
      <xdr:nvSpPr>
        <xdr:cNvPr id="47" name="Text Box 1"/>
        <xdr:cNvSpPr txBox="1">
          <a:spLocks noChangeArrowheads="1"/>
        </xdr:cNvSpPr>
      </xdr:nvSpPr>
      <xdr:spPr>
        <a:xfrm>
          <a:off x="1352550" y="6238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76200" cy="38100"/>
    <xdr:sp fLocksText="0">
      <xdr:nvSpPr>
        <xdr:cNvPr id="48" name="Text Box 1"/>
        <xdr:cNvSpPr txBox="1">
          <a:spLocks noChangeArrowheads="1"/>
        </xdr:cNvSpPr>
      </xdr:nvSpPr>
      <xdr:spPr>
        <a:xfrm>
          <a:off x="1352550" y="603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352550" y="603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76200" cy="38100"/>
    <xdr:sp fLocksText="0">
      <xdr:nvSpPr>
        <xdr:cNvPr id="50" name="Text Box 1"/>
        <xdr:cNvSpPr txBox="1">
          <a:spLocks noChangeArrowheads="1"/>
        </xdr:cNvSpPr>
      </xdr:nvSpPr>
      <xdr:spPr>
        <a:xfrm>
          <a:off x="1352550" y="603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76200" cy="38100"/>
    <xdr:sp fLocksText="0">
      <xdr:nvSpPr>
        <xdr:cNvPr id="51" name="Text Box 1"/>
        <xdr:cNvSpPr txBox="1">
          <a:spLocks noChangeArrowheads="1"/>
        </xdr:cNvSpPr>
      </xdr:nvSpPr>
      <xdr:spPr>
        <a:xfrm>
          <a:off x="1352550" y="6038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16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1419225" y="4267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16</xdr:row>
      <xdr:rowOff>0</xdr:rowOff>
    </xdr:from>
    <xdr:ext cx="76200" cy="133350"/>
    <xdr:sp fLocksText="0">
      <xdr:nvSpPr>
        <xdr:cNvPr id="53" name="Text Box 1"/>
        <xdr:cNvSpPr txBox="1">
          <a:spLocks noChangeArrowheads="1"/>
        </xdr:cNvSpPr>
      </xdr:nvSpPr>
      <xdr:spPr>
        <a:xfrm>
          <a:off x="1419225" y="4267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16</xdr:row>
      <xdr:rowOff>0</xdr:rowOff>
    </xdr:from>
    <xdr:ext cx="76200" cy="142875"/>
    <xdr:sp fLocksText="0">
      <xdr:nvSpPr>
        <xdr:cNvPr id="54" name="Text Box 1"/>
        <xdr:cNvSpPr txBox="1">
          <a:spLocks noChangeArrowheads="1"/>
        </xdr:cNvSpPr>
      </xdr:nvSpPr>
      <xdr:spPr>
        <a:xfrm>
          <a:off x="1419225" y="4267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16</xdr:row>
      <xdr:rowOff>0</xdr:rowOff>
    </xdr:from>
    <xdr:ext cx="76200" cy="142875"/>
    <xdr:sp fLocksText="0">
      <xdr:nvSpPr>
        <xdr:cNvPr id="55" name="Text Box 1"/>
        <xdr:cNvSpPr txBox="1">
          <a:spLocks noChangeArrowheads="1"/>
        </xdr:cNvSpPr>
      </xdr:nvSpPr>
      <xdr:spPr>
        <a:xfrm>
          <a:off x="1419225" y="4267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16</xdr:row>
      <xdr:rowOff>190500</xdr:rowOff>
    </xdr:from>
    <xdr:ext cx="76200" cy="114300"/>
    <xdr:sp fLocksText="0">
      <xdr:nvSpPr>
        <xdr:cNvPr id="56" name="Text Box 1"/>
        <xdr:cNvSpPr txBox="1">
          <a:spLocks noChangeArrowheads="1"/>
        </xdr:cNvSpPr>
      </xdr:nvSpPr>
      <xdr:spPr>
        <a:xfrm>
          <a:off x="1419225" y="4457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15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1419225" y="4076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15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1419225" y="4076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15</xdr:row>
      <xdr:rowOff>0</xdr:rowOff>
    </xdr:from>
    <xdr:ext cx="76200" cy="142875"/>
    <xdr:sp fLocksText="0">
      <xdr:nvSpPr>
        <xdr:cNvPr id="59" name="Text Box 1"/>
        <xdr:cNvSpPr txBox="1">
          <a:spLocks noChangeArrowheads="1"/>
        </xdr:cNvSpPr>
      </xdr:nvSpPr>
      <xdr:spPr>
        <a:xfrm>
          <a:off x="1419225" y="4076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15</xdr:row>
      <xdr:rowOff>0</xdr:rowOff>
    </xdr:from>
    <xdr:ext cx="76200" cy="142875"/>
    <xdr:sp fLocksText="0">
      <xdr:nvSpPr>
        <xdr:cNvPr id="60" name="Text Box 1"/>
        <xdr:cNvSpPr txBox="1">
          <a:spLocks noChangeArrowheads="1"/>
        </xdr:cNvSpPr>
      </xdr:nvSpPr>
      <xdr:spPr>
        <a:xfrm>
          <a:off x="1419225" y="4076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15</xdr:row>
      <xdr:rowOff>190500</xdr:rowOff>
    </xdr:from>
    <xdr:ext cx="76200" cy="114300"/>
    <xdr:sp fLocksText="0">
      <xdr:nvSpPr>
        <xdr:cNvPr id="61" name="Text Box 1"/>
        <xdr:cNvSpPr txBox="1">
          <a:spLocks noChangeArrowheads="1"/>
        </xdr:cNvSpPr>
      </xdr:nvSpPr>
      <xdr:spPr>
        <a:xfrm>
          <a:off x="1419225" y="4267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457325" y="3667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457325" y="3667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457325" y="4238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457325" y="4238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04775"/>
    <xdr:sp fLocksText="0">
      <xdr:nvSpPr>
        <xdr:cNvPr id="5" name="Text Box 1"/>
        <xdr:cNvSpPr txBox="1">
          <a:spLocks noChangeArrowheads="1"/>
        </xdr:cNvSpPr>
      </xdr:nvSpPr>
      <xdr:spPr>
        <a:xfrm>
          <a:off x="1457325" y="290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04775"/>
    <xdr:sp fLocksText="0">
      <xdr:nvSpPr>
        <xdr:cNvPr id="6" name="Text Box 1"/>
        <xdr:cNvSpPr txBox="1">
          <a:spLocks noChangeArrowheads="1"/>
        </xdr:cNvSpPr>
      </xdr:nvSpPr>
      <xdr:spPr>
        <a:xfrm>
          <a:off x="1457325" y="290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19100"/>
    <xdr:sp fLocksText="0">
      <xdr:nvSpPr>
        <xdr:cNvPr id="7" name="Text Box 1"/>
        <xdr:cNvSpPr txBox="1">
          <a:spLocks noChangeArrowheads="1"/>
        </xdr:cNvSpPr>
      </xdr:nvSpPr>
      <xdr:spPr>
        <a:xfrm>
          <a:off x="1457325" y="3095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19100"/>
    <xdr:sp fLocksText="0">
      <xdr:nvSpPr>
        <xdr:cNvPr id="8" name="Text Box 1"/>
        <xdr:cNvSpPr txBox="1">
          <a:spLocks noChangeArrowheads="1"/>
        </xdr:cNvSpPr>
      </xdr:nvSpPr>
      <xdr:spPr>
        <a:xfrm>
          <a:off x="1457325" y="3095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1457325" y="290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1457325" y="290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"/>
    <xdr:sp fLocksText="0">
      <xdr:nvSpPr>
        <xdr:cNvPr id="11" name="Text Box 1"/>
        <xdr:cNvSpPr txBox="1">
          <a:spLocks noChangeArrowheads="1"/>
        </xdr:cNvSpPr>
      </xdr:nvSpPr>
      <xdr:spPr>
        <a:xfrm>
          <a:off x="1457325" y="2714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9525"/>
    <xdr:sp fLocksText="0">
      <xdr:nvSpPr>
        <xdr:cNvPr id="12" name="Text Box 1"/>
        <xdr:cNvSpPr txBox="1">
          <a:spLocks noChangeArrowheads="1"/>
        </xdr:cNvSpPr>
      </xdr:nvSpPr>
      <xdr:spPr>
        <a:xfrm>
          <a:off x="1457325" y="2714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419100"/>
    <xdr:sp fLocksText="0">
      <xdr:nvSpPr>
        <xdr:cNvPr id="13" name="Text Box 1"/>
        <xdr:cNvSpPr txBox="1">
          <a:spLocks noChangeArrowheads="1"/>
        </xdr:cNvSpPr>
      </xdr:nvSpPr>
      <xdr:spPr>
        <a:xfrm>
          <a:off x="1457325" y="3476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419100"/>
    <xdr:sp fLocksText="0">
      <xdr:nvSpPr>
        <xdr:cNvPr id="14" name="Text Box 1"/>
        <xdr:cNvSpPr txBox="1">
          <a:spLocks noChangeArrowheads="1"/>
        </xdr:cNvSpPr>
      </xdr:nvSpPr>
      <xdr:spPr>
        <a:xfrm>
          <a:off x="1457325" y="3476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323975" y="6677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323975" y="6677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323975" y="667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323975" y="667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161925"/>
    <xdr:sp fLocksText="0">
      <xdr:nvSpPr>
        <xdr:cNvPr id="5" name="Text Box 1"/>
        <xdr:cNvSpPr txBox="1">
          <a:spLocks noChangeArrowheads="1"/>
        </xdr:cNvSpPr>
      </xdr:nvSpPr>
      <xdr:spPr>
        <a:xfrm>
          <a:off x="1323975" y="30575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161925"/>
    <xdr:sp fLocksText="0">
      <xdr:nvSpPr>
        <xdr:cNvPr id="6" name="Text Box 1"/>
        <xdr:cNvSpPr txBox="1">
          <a:spLocks noChangeArrowheads="1"/>
        </xdr:cNvSpPr>
      </xdr:nvSpPr>
      <xdr:spPr>
        <a:xfrm>
          <a:off x="1323975" y="30575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85" zoomScaleSheetLayoutView="85" zoomScalePageLayoutView="75" workbookViewId="0" topLeftCell="A1">
      <selection activeCell="D1" activeCellId="1" sqref="B1:B16384 D1:E16384"/>
    </sheetView>
  </sheetViews>
  <sheetFormatPr defaultColWidth="9.140625" defaultRowHeight="15"/>
  <cols>
    <col min="1" max="1" width="4.57421875" style="0" customWidth="1"/>
    <col min="2" max="2" width="13.7109375" style="0" customWidth="1"/>
    <col min="3" max="3" width="21.8515625" style="0" customWidth="1"/>
    <col min="4" max="4" width="4.57421875" style="0" customWidth="1"/>
    <col min="5" max="5" width="17.140625" style="0" customWidth="1"/>
    <col min="6" max="6" width="11.8515625" style="0" customWidth="1"/>
    <col min="7" max="7" width="7.57421875" style="0" customWidth="1"/>
    <col min="8" max="8" width="10.421875" style="0" customWidth="1"/>
    <col min="9" max="9" width="6.421875" style="0" customWidth="1"/>
    <col min="10" max="10" width="10.421875" style="0" customWidth="1"/>
    <col min="11" max="13" width="6.57421875" style="0" customWidth="1"/>
    <col min="14" max="14" width="7.421875" style="0" customWidth="1"/>
    <col min="15" max="15" width="11.28125" style="0" customWidth="1"/>
  </cols>
  <sheetData>
    <row r="1" ht="15">
      <c r="J1" s="5" t="s">
        <v>20</v>
      </c>
    </row>
    <row r="2" spans="1:15" ht="15.75">
      <c r="A2" s="186" t="s">
        <v>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5.75">
      <c r="A3" s="186" t="s">
        <v>13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.75">
      <c r="A4" s="186" t="s">
        <v>21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187" t="s">
        <v>125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15" ht="15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"/>
    </row>
    <row r="8" spans="1:15" ht="24.75" customHeight="1">
      <c r="A8" s="176" t="s">
        <v>1</v>
      </c>
      <c r="B8" s="176" t="s">
        <v>2</v>
      </c>
      <c r="C8" s="176" t="s">
        <v>3</v>
      </c>
      <c r="D8" s="178" t="s">
        <v>4</v>
      </c>
      <c r="E8" s="176" t="s">
        <v>18</v>
      </c>
      <c r="F8" s="180" t="s">
        <v>10</v>
      </c>
      <c r="G8" s="181"/>
      <c r="H8" s="182" t="s">
        <v>124</v>
      </c>
      <c r="I8" s="183"/>
      <c r="J8" s="184" t="s">
        <v>30</v>
      </c>
      <c r="K8" s="185"/>
      <c r="L8" s="38"/>
      <c r="M8" s="38"/>
      <c r="N8" s="176" t="s">
        <v>7</v>
      </c>
      <c r="O8" s="176" t="s">
        <v>8</v>
      </c>
    </row>
    <row r="9" spans="1:15" ht="51" customHeight="1">
      <c r="A9" s="177"/>
      <c r="B9" s="177"/>
      <c r="C9" s="177"/>
      <c r="D9" s="179"/>
      <c r="E9" s="177"/>
      <c r="F9" s="26" t="s">
        <v>11</v>
      </c>
      <c r="G9" s="26" t="s">
        <v>12</v>
      </c>
      <c r="H9" s="26" t="s">
        <v>19</v>
      </c>
      <c r="I9" s="26" t="s">
        <v>12</v>
      </c>
      <c r="J9" s="26" t="s">
        <v>19</v>
      </c>
      <c r="K9" s="26" t="s">
        <v>12</v>
      </c>
      <c r="L9" s="61" t="s">
        <v>127</v>
      </c>
      <c r="M9" s="61" t="s">
        <v>6</v>
      </c>
      <c r="N9" s="177"/>
      <c r="O9" s="177"/>
    </row>
    <row r="10" spans="1:15" ht="15">
      <c r="A10" s="81">
        <v>1</v>
      </c>
      <c r="B10" s="83" t="s">
        <v>131</v>
      </c>
      <c r="C10" s="35">
        <v>243017</v>
      </c>
      <c r="D10" s="1">
        <v>8</v>
      </c>
      <c r="E10" s="1" t="s">
        <v>59</v>
      </c>
      <c r="F10" s="1">
        <v>29</v>
      </c>
      <c r="G10" s="76">
        <f aca="true" t="shared" si="0" ref="G10:G48">40*F10/57</f>
        <v>20.350877192982455</v>
      </c>
      <c r="H10" s="1">
        <v>49.29</v>
      </c>
      <c r="I10" s="76">
        <f aca="true" t="shared" si="1" ref="I10:I30">30*42.27/H10</f>
        <v>25.727328058429705</v>
      </c>
      <c r="J10" s="94">
        <v>434.9</v>
      </c>
      <c r="K10" s="86">
        <f aca="true" t="shared" si="2" ref="K10:K32">30*411.5/J10</f>
        <v>28.385835824327433</v>
      </c>
      <c r="L10" s="86">
        <f aca="true" t="shared" si="3" ref="L10:L48">K10+I10+G10</f>
        <v>74.46404107573959</v>
      </c>
      <c r="M10" s="87">
        <v>1</v>
      </c>
      <c r="N10" s="15" t="s">
        <v>128</v>
      </c>
      <c r="O10" s="86">
        <f>L10*100/100</f>
        <v>74.46404107573959</v>
      </c>
    </row>
    <row r="11" spans="1:15" ht="15">
      <c r="A11" s="81">
        <v>2</v>
      </c>
      <c r="B11" s="83" t="s">
        <v>132</v>
      </c>
      <c r="C11" s="35">
        <v>243016</v>
      </c>
      <c r="D11" s="34">
        <v>7</v>
      </c>
      <c r="E11" s="1" t="s">
        <v>60</v>
      </c>
      <c r="F11" s="87">
        <v>36</v>
      </c>
      <c r="G11" s="76">
        <f t="shared" si="0"/>
        <v>25.263157894736842</v>
      </c>
      <c r="H11" s="87">
        <v>59.34</v>
      </c>
      <c r="I11" s="76">
        <f t="shared" si="1"/>
        <v>21.37007077856421</v>
      </c>
      <c r="J11" s="94">
        <v>471.34</v>
      </c>
      <c r="K11" s="86">
        <f t="shared" si="2"/>
        <v>26.191284423134046</v>
      </c>
      <c r="L11" s="86">
        <f t="shared" si="3"/>
        <v>72.8245130964351</v>
      </c>
      <c r="M11" s="87">
        <v>2</v>
      </c>
      <c r="N11" s="15" t="s">
        <v>129</v>
      </c>
      <c r="O11" s="86">
        <f aca="true" t="shared" si="4" ref="O11:O48">L11*100/100</f>
        <v>72.8245130964351</v>
      </c>
    </row>
    <row r="12" spans="1:15" ht="15">
      <c r="A12" s="81">
        <v>3</v>
      </c>
      <c r="B12" s="83" t="s">
        <v>133</v>
      </c>
      <c r="C12" s="35">
        <v>243013</v>
      </c>
      <c r="D12" s="34">
        <v>7</v>
      </c>
      <c r="E12" s="1" t="s">
        <v>41</v>
      </c>
      <c r="F12" s="87">
        <v>22</v>
      </c>
      <c r="G12" s="76">
        <f t="shared" si="0"/>
        <v>15.43859649122807</v>
      </c>
      <c r="H12" s="96">
        <v>42.27</v>
      </c>
      <c r="I12" s="76">
        <f t="shared" si="1"/>
        <v>30</v>
      </c>
      <c r="J12" s="94">
        <v>455.66</v>
      </c>
      <c r="K12" s="86">
        <f t="shared" si="2"/>
        <v>27.092569020761093</v>
      </c>
      <c r="L12" s="86">
        <f t="shared" si="3"/>
        <v>72.53116551198916</v>
      </c>
      <c r="M12" s="87">
        <v>3</v>
      </c>
      <c r="N12" s="82" t="s">
        <v>130</v>
      </c>
      <c r="O12" s="86">
        <f t="shared" si="4"/>
        <v>72.53116551198916</v>
      </c>
    </row>
    <row r="13" spans="1:15" ht="15">
      <c r="A13" s="81">
        <v>4</v>
      </c>
      <c r="B13" s="83" t="s">
        <v>134</v>
      </c>
      <c r="C13" s="35">
        <v>243009</v>
      </c>
      <c r="D13" s="1">
        <v>8</v>
      </c>
      <c r="E13" s="1" t="s">
        <v>48</v>
      </c>
      <c r="F13" s="1">
        <v>25</v>
      </c>
      <c r="G13" s="76">
        <f t="shared" si="0"/>
        <v>17.54385964912281</v>
      </c>
      <c r="H13" s="1">
        <v>51.74</v>
      </c>
      <c r="I13" s="76">
        <f t="shared" si="1"/>
        <v>24.50908388094318</v>
      </c>
      <c r="J13" s="94">
        <v>431.3</v>
      </c>
      <c r="K13" s="86">
        <f t="shared" si="2"/>
        <v>28.622768374681197</v>
      </c>
      <c r="L13" s="86">
        <f t="shared" si="3"/>
        <v>70.67571190474719</v>
      </c>
      <c r="M13" s="87">
        <v>4</v>
      </c>
      <c r="N13" s="1"/>
      <c r="O13" s="86">
        <f t="shared" si="4"/>
        <v>70.67571190474719</v>
      </c>
    </row>
    <row r="14" spans="1:15" ht="15">
      <c r="A14" s="81">
        <v>5</v>
      </c>
      <c r="B14" s="83" t="s">
        <v>135</v>
      </c>
      <c r="C14" s="35">
        <v>243012</v>
      </c>
      <c r="D14" s="34">
        <v>8</v>
      </c>
      <c r="E14" s="1" t="s">
        <v>49</v>
      </c>
      <c r="F14" s="87">
        <v>34</v>
      </c>
      <c r="G14" s="76">
        <f t="shared" si="0"/>
        <v>23.859649122807017</v>
      </c>
      <c r="H14" s="87">
        <v>70.58</v>
      </c>
      <c r="I14" s="76">
        <f t="shared" si="1"/>
        <v>17.96684613204874</v>
      </c>
      <c r="J14" s="94">
        <v>439.74</v>
      </c>
      <c r="K14" s="86">
        <f t="shared" si="2"/>
        <v>28.073407013235094</v>
      </c>
      <c r="L14" s="86">
        <f t="shared" si="3"/>
        <v>69.89990226809086</v>
      </c>
      <c r="M14" s="87">
        <v>5</v>
      </c>
      <c r="N14" s="87"/>
      <c r="O14" s="86">
        <f t="shared" si="4"/>
        <v>69.89990226809086</v>
      </c>
    </row>
    <row r="15" spans="1:15" ht="15">
      <c r="A15" s="81">
        <v>6</v>
      </c>
      <c r="B15" s="83" t="s">
        <v>136</v>
      </c>
      <c r="C15" s="35">
        <v>243016</v>
      </c>
      <c r="D15" s="34">
        <v>8</v>
      </c>
      <c r="E15" s="1" t="s">
        <v>47</v>
      </c>
      <c r="F15" s="87">
        <v>32</v>
      </c>
      <c r="G15" s="76">
        <f t="shared" si="0"/>
        <v>22.45614035087719</v>
      </c>
      <c r="H15" s="87">
        <v>66.93</v>
      </c>
      <c r="I15" s="76">
        <f t="shared" si="1"/>
        <v>18.94666069027342</v>
      </c>
      <c r="J15" s="94">
        <v>433.89</v>
      </c>
      <c r="K15" s="86">
        <f t="shared" si="2"/>
        <v>28.451911774873818</v>
      </c>
      <c r="L15" s="86">
        <f t="shared" si="3"/>
        <v>69.85471281602443</v>
      </c>
      <c r="M15" s="87">
        <v>6</v>
      </c>
      <c r="N15" s="87"/>
      <c r="O15" s="86">
        <f t="shared" si="4"/>
        <v>69.85471281602443</v>
      </c>
    </row>
    <row r="16" spans="1:15" ht="15">
      <c r="A16" s="81">
        <v>7</v>
      </c>
      <c r="B16" s="83" t="s">
        <v>137</v>
      </c>
      <c r="C16" s="35">
        <v>243009</v>
      </c>
      <c r="D16" s="1">
        <v>8</v>
      </c>
      <c r="E16" s="1" t="s">
        <v>57</v>
      </c>
      <c r="F16" s="1">
        <v>39</v>
      </c>
      <c r="G16" s="76">
        <f t="shared" si="0"/>
        <v>27.36842105263158</v>
      </c>
      <c r="H16" s="1">
        <v>80.67</v>
      </c>
      <c r="I16" s="76">
        <f t="shared" si="1"/>
        <v>15.71959836370398</v>
      </c>
      <c r="J16" s="94">
        <v>475.05</v>
      </c>
      <c r="K16" s="86">
        <f t="shared" si="2"/>
        <v>25.9867382380802</v>
      </c>
      <c r="L16" s="86">
        <f t="shared" si="3"/>
        <v>69.07475765441576</v>
      </c>
      <c r="M16" s="87">
        <v>7</v>
      </c>
      <c r="N16" s="1"/>
      <c r="O16" s="86">
        <f t="shared" si="4"/>
        <v>69.07475765441576</v>
      </c>
    </row>
    <row r="17" spans="1:15" ht="15">
      <c r="A17" s="81">
        <v>8</v>
      </c>
      <c r="B17" s="83" t="s">
        <v>138</v>
      </c>
      <c r="C17" s="35">
        <v>243005</v>
      </c>
      <c r="D17" s="1">
        <v>8</v>
      </c>
      <c r="E17" s="1" t="s">
        <v>66</v>
      </c>
      <c r="F17" s="1">
        <v>34.5</v>
      </c>
      <c r="G17" s="76">
        <f t="shared" si="0"/>
        <v>24.210526315789473</v>
      </c>
      <c r="H17" s="1">
        <v>87.21</v>
      </c>
      <c r="I17" s="76">
        <f t="shared" si="1"/>
        <v>14.540763673890611</v>
      </c>
      <c r="J17" s="94">
        <v>411.5</v>
      </c>
      <c r="K17" s="86">
        <f t="shared" si="2"/>
        <v>30</v>
      </c>
      <c r="L17" s="86">
        <f t="shared" si="3"/>
        <v>68.75128998968009</v>
      </c>
      <c r="M17" s="87">
        <v>8</v>
      </c>
      <c r="N17" s="1"/>
      <c r="O17" s="86">
        <f t="shared" si="4"/>
        <v>68.75128998968009</v>
      </c>
    </row>
    <row r="18" spans="1:15" ht="15">
      <c r="A18" s="81">
        <v>9</v>
      </c>
      <c r="B18" s="83" t="s">
        <v>139</v>
      </c>
      <c r="C18" s="35">
        <v>243018</v>
      </c>
      <c r="D18" s="34">
        <v>8</v>
      </c>
      <c r="E18" s="1" t="s">
        <v>39</v>
      </c>
      <c r="F18" s="87">
        <v>27.5</v>
      </c>
      <c r="G18" s="76">
        <f t="shared" si="0"/>
        <v>19.29824561403509</v>
      </c>
      <c r="H18" s="87">
        <v>75.61</v>
      </c>
      <c r="I18" s="76">
        <f t="shared" si="1"/>
        <v>16.77159105938368</v>
      </c>
      <c r="J18" s="94">
        <v>426.66</v>
      </c>
      <c r="K18" s="86">
        <f t="shared" si="2"/>
        <v>28.93404584446632</v>
      </c>
      <c r="L18" s="86">
        <f t="shared" si="3"/>
        <v>65.00388251788509</v>
      </c>
      <c r="M18" s="87">
        <v>9</v>
      </c>
      <c r="N18" s="87"/>
      <c r="O18" s="86">
        <f t="shared" si="4"/>
        <v>65.00388251788509</v>
      </c>
    </row>
    <row r="19" spans="1:15" ht="15">
      <c r="A19" s="81">
        <v>10</v>
      </c>
      <c r="B19" s="83" t="s">
        <v>140</v>
      </c>
      <c r="C19" s="35">
        <v>243012</v>
      </c>
      <c r="D19" s="34">
        <v>8</v>
      </c>
      <c r="E19" s="1" t="s">
        <v>37</v>
      </c>
      <c r="F19" s="87">
        <v>26</v>
      </c>
      <c r="G19" s="76">
        <f t="shared" si="0"/>
        <v>18.24561403508772</v>
      </c>
      <c r="H19" s="87">
        <v>65.12</v>
      </c>
      <c r="I19" s="76">
        <f t="shared" si="1"/>
        <v>19.4732800982801</v>
      </c>
      <c r="J19" s="94">
        <v>457.45</v>
      </c>
      <c r="K19" s="86">
        <f t="shared" si="2"/>
        <v>26.98655590774948</v>
      </c>
      <c r="L19" s="86">
        <f t="shared" si="3"/>
        <v>64.7054500411173</v>
      </c>
      <c r="M19" s="87">
        <v>10</v>
      </c>
      <c r="N19" s="87"/>
      <c r="O19" s="86">
        <f t="shared" si="4"/>
        <v>64.7054500411173</v>
      </c>
    </row>
    <row r="20" spans="1:15" ht="15">
      <c r="A20" s="81">
        <v>11</v>
      </c>
      <c r="B20" s="83" t="s">
        <v>141</v>
      </c>
      <c r="C20" s="35">
        <v>243005</v>
      </c>
      <c r="D20" s="1">
        <v>8</v>
      </c>
      <c r="E20" s="1" t="s">
        <v>45</v>
      </c>
      <c r="F20" s="1">
        <v>22.5</v>
      </c>
      <c r="G20" s="76">
        <f t="shared" si="0"/>
        <v>15.789473684210526</v>
      </c>
      <c r="H20" s="1">
        <v>66.85</v>
      </c>
      <c r="I20" s="76">
        <f t="shared" si="1"/>
        <v>18.96933433059088</v>
      </c>
      <c r="J20" s="94">
        <v>415.9</v>
      </c>
      <c r="K20" s="86">
        <f t="shared" si="2"/>
        <v>29.682616013464777</v>
      </c>
      <c r="L20" s="86">
        <f t="shared" si="3"/>
        <v>64.44142402826618</v>
      </c>
      <c r="M20" s="87">
        <v>11</v>
      </c>
      <c r="N20" s="1"/>
      <c r="O20" s="86">
        <f t="shared" si="4"/>
        <v>64.44142402826618</v>
      </c>
    </row>
    <row r="21" spans="1:15" ht="15">
      <c r="A21" s="81">
        <v>12</v>
      </c>
      <c r="B21" s="83" t="s">
        <v>142</v>
      </c>
      <c r="C21" s="35">
        <v>243009</v>
      </c>
      <c r="D21" s="1">
        <v>8</v>
      </c>
      <c r="E21" s="1" t="s">
        <v>54</v>
      </c>
      <c r="F21" s="1">
        <v>21</v>
      </c>
      <c r="G21" s="76">
        <f t="shared" si="0"/>
        <v>14.736842105263158</v>
      </c>
      <c r="H21" s="1">
        <v>64.41</v>
      </c>
      <c r="I21" s="76">
        <f t="shared" si="1"/>
        <v>19.687936655798794</v>
      </c>
      <c r="J21" s="94">
        <v>465.82</v>
      </c>
      <c r="K21" s="86">
        <f t="shared" si="2"/>
        <v>26.501652999012496</v>
      </c>
      <c r="L21" s="86">
        <f t="shared" si="3"/>
        <v>60.92643176007444</v>
      </c>
      <c r="M21" s="87">
        <v>12</v>
      </c>
      <c r="N21" s="2"/>
      <c r="O21" s="86">
        <f t="shared" si="4"/>
        <v>60.92643176007445</v>
      </c>
    </row>
    <row r="22" spans="1:15" ht="15">
      <c r="A22" s="81">
        <v>13</v>
      </c>
      <c r="B22" s="83" t="s">
        <v>143</v>
      </c>
      <c r="C22" s="35">
        <v>243018</v>
      </c>
      <c r="D22" s="1">
        <v>8</v>
      </c>
      <c r="E22" s="1" t="s">
        <v>35</v>
      </c>
      <c r="F22" s="1">
        <v>18.5</v>
      </c>
      <c r="G22" s="76">
        <f t="shared" si="0"/>
        <v>12.982456140350877</v>
      </c>
      <c r="H22" s="1">
        <v>67.57</v>
      </c>
      <c r="I22" s="76">
        <f t="shared" si="1"/>
        <v>18.7672043806423</v>
      </c>
      <c r="J22" s="94">
        <v>436.38</v>
      </c>
      <c r="K22" s="86">
        <f t="shared" si="2"/>
        <v>28.289564141344698</v>
      </c>
      <c r="L22" s="86">
        <f t="shared" si="3"/>
        <v>60.03922466233787</v>
      </c>
      <c r="M22" s="87">
        <v>13</v>
      </c>
      <c r="N22" s="1"/>
      <c r="O22" s="86">
        <f t="shared" si="4"/>
        <v>60.03922466233787</v>
      </c>
    </row>
    <row r="23" spans="1:15" ht="15">
      <c r="A23" s="81">
        <v>14</v>
      </c>
      <c r="B23" s="83" t="s">
        <v>144</v>
      </c>
      <c r="C23" s="35">
        <v>243009</v>
      </c>
      <c r="D23" s="34">
        <v>7</v>
      </c>
      <c r="E23" s="1" t="s">
        <v>33</v>
      </c>
      <c r="F23" s="87">
        <v>18.5</v>
      </c>
      <c r="G23" s="76">
        <f t="shared" si="0"/>
        <v>12.982456140350877</v>
      </c>
      <c r="H23" s="87">
        <v>61.3</v>
      </c>
      <c r="I23" s="76">
        <f t="shared" si="1"/>
        <v>20.686786296900493</v>
      </c>
      <c r="J23" s="94">
        <v>478.52</v>
      </c>
      <c r="K23" s="86">
        <f t="shared" si="2"/>
        <v>25.79829474212154</v>
      </c>
      <c r="L23" s="86">
        <f t="shared" si="3"/>
        <v>59.46753717937291</v>
      </c>
      <c r="M23" s="87">
        <v>14</v>
      </c>
      <c r="N23" s="87"/>
      <c r="O23" s="86">
        <f t="shared" si="4"/>
        <v>59.46753717937291</v>
      </c>
    </row>
    <row r="24" spans="1:15" ht="15">
      <c r="A24" s="81">
        <v>15</v>
      </c>
      <c r="B24" s="83" t="s">
        <v>145</v>
      </c>
      <c r="C24" s="35">
        <v>243016</v>
      </c>
      <c r="D24" s="1">
        <v>8</v>
      </c>
      <c r="E24" s="1" t="s">
        <v>58</v>
      </c>
      <c r="F24" s="1">
        <v>21</v>
      </c>
      <c r="G24" s="76">
        <f t="shared" si="0"/>
        <v>14.736842105263158</v>
      </c>
      <c r="H24" s="1">
        <v>85.23</v>
      </c>
      <c r="I24" s="76">
        <f t="shared" si="1"/>
        <v>14.87856388595565</v>
      </c>
      <c r="J24" s="94">
        <v>429.33</v>
      </c>
      <c r="K24" s="86">
        <f t="shared" si="2"/>
        <v>28.754105233736286</v>
      </c>
      <c r="L24" s="86">
        <f t="shared" si="3"/>
        <v>58.3695112249551</v>
      </c>
      <c r="M24" s="87">
        <v>15</v>
      </c>
      <c r="N24" s="1"/>
      <c r="O24" s="86">
        <f t="shared" si="4"/>
        <v>58.3695112249551</v>
      </c>
    </row>
    <row r="25" spans="1:15" ht="15">
      <c r="A25" s="81">
        <v>16</v>
      </c>
      <c r="B25" s="83" t="s">
        <v>146</v>
      </c>
      <c r="C25" s="35">
        <v>243007</v>
      </c>
      <c r="D25" s="34">
        <v>7</v>
      </c>
      <c r="E25" s="1" t="s">
        <v>62</v>
      </c>
      <c r="F25" s="87">
        <v>28</v>
      </c>
      <c r="G25" s="76">
        <f t="shared" si="0"/>
        <v>19.649122807017545</v>
      </c>
      <c r="H25" s="87">
        <v>117.85</v>
      </c>
      <c r="I25" s="76">
        <f t="shared" si="1"/>
        <v>10.760288502333477</v>
      </c>
      <c r="J25" s="94">
        <v>460.85</v>
      </c>
      <c r="K25" s="86">
        <f t="shared" si="2"/>
        <v>26.78745795812086</v>
      </c>
      <c r="L25" s="86">
        <f t="shared" si="3"/>
        <v>57.19686926747188</v>
      </c>
      <c r="M25" s="87">
        <v>16</v>
      </c>
      <c r="N25" s="87"/>
      <c r="O25" s="86">
        <f t="shared" si="4"/>
        <v>57.19686926747188</v>
      </c>
    </row>
    <row r="26" spans="1:15" ht="15">
      <c r="A26" s="81">
        <v>17</v>
      </c>
      <c r="B26" s="83" t="s">
        <v>147</v>
      </c>
      <c r="C26" s="35">
        <v>243012</v>
      </c>
      <c r="D26" s="1">
        <v>7</v>
      </c>
      <c r="E26" s="1" t="s">
        <v>40</v>
      </c>
      <c r="F26" s="1">
        <v>21.5</v>
      </c>
      <c r="G26" s="76">
        <f t="shared" si="0"/>
        <v>15.087719298245615</v>
      </c>
      <c r="H26" s="1">
        <v>87.48</v>
      </c>
      <c r="I26" s="76">
        <f t="shared" si="1"/>
        <v>14.495884773662553</v>
      </c>
      <c r="J26" s="94">
        <v>459.86</v>
      </c>
      <c r="K26" s="86">
        <f t="shared" si="2"/>
        <v>26.845126777714956</v>
      </c>
      <c r="L26" s="86">
        <f t="shared" si="3"/>
        <v>56.42873084962312</v>
      </c>
      <c r="M26" s="87">
        <v>17</v>
      </c>
      <c r="N26" s="1"/>
      <c r="O26" s="86">
        <f t="shared" si="4"/>
        <v>56.42873084962312</v>
      </c>
    </row>
    <row r="27" spans="1:15" ht="15">
      <c r="A27" s="81">
        <v>18</v>
      </c>
      <c r="B27" s="83" t="s">
        <v>148</v>
      </c>
      <c r="C27" s="35">
        <v>243005</v>
      </c>
      <c r="D27" s="1">
        <v>7</v>
      </c>
      <c r="E27" s="1" t="s">
        <v>63</v>
      </c>
      <c r="F27" s="1">
        <v>16</v>
      </c>
      <c r="G27" s="76">
        <f t="shared" si="0"/>
        <v>11.228070175438596</v>
      </c>
      <c r="H27" s="1">
        <v>71.89</v>
      </c>
      <c r="I27" s="76">
        <f t="shared" si="1"/>
        <v>17.639449158436502</v>
      </c>
      <c r="J27" s="94">
        <v>495.79</v>
      </c>
      <c r="K27" s="86">
        <f t="shared" si="2"/>
        <v>24.89965509590754</v>
      </c>
      <c r="L27" s="86">
        <f t="shared" si="3"/>
        <v>53.767174429782635</v>
      </c>
      <c r="M27" s="87">
        <v>18</v>
      </c>
      <c r="N27" s="1"/>
      <c r="O27" s="86">
        <f t="shared" si="4"/>
        <v>53.767174429782635</v>
      </c>
    </row>
    <row r="28" spans="1:15" ht="15">
      <c r="A28" s="81">
        <v>19</v>
      </c>
      <c r="B28" s="83" t="s">
        <v>149</v>
      </c>
      <c r="C28" s="35">
        <v>243009</v>
      </c>
      <c r="D28" s="1">
        <v>7</v>
      </c>
      <c r="E28" s="1" t="s">
        <v>61</v>
      </c>
      <c r="F28" s="1">
        <v>21</v>
      </c>
      <c r="G28" s="76">
        <f t="shared" si="0"/>
        <v>14.736842105263158</v>
      </c>
      <c r="H28" s="1">
        <v>83.45</v>
      </c>
      <c r="I28" s="76">
        <f t="shared" si="1"/>
        <v>15.195925704014382</v>
      </c>
      <c r="J28" s="94">
        <v>543.92</v>
      </c>
      <c r="K28" s="86">
        <f t="shared" si="2"/>
        <v>22.69635240476541</v>
      </c>
      <c r="L28" s="86">
        <f t="shared" si="3"/>
        <v>52.62912021404295</v>
      </c>
      <c r="M28" s="87">
        <v>19</v>
      </c>
      <c r="N28" s="1"/>
      <c r="O28" s="86">
        <f t="shared" si="4"/>
        <v>52.62912021404295</v>
      </c>
    </row>
    <row r="29" spans="1:15" ht="15">
      <c r="A29" s="81">
        <v>20</v>
      </c>
      <c r="B29" s="83" t="s">
        <v>150</v>
      </c>
      <c r="C29" s="35">
        <v>243010</v>
      </c>
      <c r="D29" s="34">
        <v>7</v>
      </c>
      <c r="E29" s="1" t="s">
        <v>64</v>
      </c>
      <c r="F29" s="1">
        <v>23.5</v>
      </c>
      <c r="G29" s="76">
        <f t="shared" si="0"/>
        <v>16.49122807017544</v>
      </c>
      <c r="H29" s="1">
        <v>92.96</v>
      </c>
      <c r="I29" s="76">
        <f t="shared" si="1"/>
        <v>13.64135111876076</v>
      </c>
      <c r="J29" s="94">
        <v>559.69</v>
      </c>
      <c r="K29" s="86">
        <f t="shared" si="2"/>
        <v>22.056852900712894</v>
      </c>
      <c r="L29" s="86">
        <f t="shared" si="3"/>
        <v>52.18943208964909</v>
      </c>
      <c r="M29" s="87">
        <v>20</v>
      </c>
      <c r="N29" s="1"/>
      <c r="O29" s="86">
        <f t="shared" si="4"/>
        <v>52.18943208964909</v>
      </c>
    </row>
    <row r="30" spans="1:15" ht="15">
      <c r="A30" s="81">
        <v>21</v>
      </c>
      <c r="B30" s="83" t="s">
        <v>151</v>
      </c>
      <c r="C30" s="35">
        <v>243007</v>
      </c>
      <c r="D30" s="34">
        <v>7</v>
      </c>
      <c r="E30" s="1" t="s">
        <v>55</v>
      </c>
      <c r="F30" s="87">
        <v>18.5</v>
      </c>
      <c r="G30" s="76">
        <f t="shared" si="0"/>
        <v>12.982456140350877</v>
      </c>
      <c r="H30" s="87">
        <v>99.32</v>
      </c>
      <c r="I30" s="76">
        <f t="shared" si="1"/>
        <v>12.767821184051552</v>
      </c>
      <c r="J30" s="94">
        <v>514.71</v>
      </c>
      <c r="K30" s="86">
        <f t="shared" si="2"/>
        <v>23.984379553535</v>
      </c>
      <c r="L30" s="86">
        <f t="shared" si="3"/>
        <v>49.734656877937425</v>
      </c>
      <c r="M30" s="87">
        <v>21</v>
      </c>
      <c r="N30" s="87"/>
      <c r="O30" s="86">
        <f t="shared" si="4"/>
        <v>49.734656877937425</v>
      </c>
    </row>
    <row r="31" spans="1:15" ht="15">
      <c r="A31" s="81">
        <v>22</v>
      </c>
      <c r="B31" s="83" t="s">
        <v>152</v>
      </c>
      <c r="C31" s="35">
        <v>243005</v>
      </c>
      <c r="D31" s="34">
        <v>8</v>
      </c>
      <c r="E31" s="1" t="s">
        <v>67</v>
      </c>
      <c r="F31" s="87">
        <v>24.5</v>
      </c>
      <c r="G31" s="76">
        <f t="shared" si="0"/>
        <v>17.19298245614035</v>
      </c>
      <c r="H31" s="87">
        <v>0</v>
      </c>
      <c r="I31" s="76">
        <v>0</v>
      </c>
      <c r="J31" s="94">
        <v>436.31</v>
      </c>
      <c r="K31" s="86">
        <f t="shared" si="2"/>
        <v>28.294102816804564</v>
      </c>
      <c r="L31" s="86">
        <f t="shared" si="3"/>
        <v>45.48708527294491</v>
      </c>
      <c r="M31" s="87">
        <v>22</v>
      </c>
      <c r="N31" s="87"/>
      <c r="O31" s="86">
        <f t="shared" si="4"/>
        <v>45.48708527294492</v>
      </c>
    </row>
    <row r="32" spans="1:15" ht="15">
      <c r="A32" s="81">
        <v>23</v>
      </c>
      <c r="B32" s="83" t="s">
        <v>153</v>
      </c>
      <c r="C32" s="35">
        <v>243016</v>
      </c>
      <c r="D32" s="1">
        <v>7</v>
      </c>
      <c r="E32" s="1" t="s">
        <v>42</v>
      </c>
      <c r="F32" s="1">
        <v>14</v>
      </c>
      <c r="G32" s="76">
        <f t="shared" si="0"/>
        <v>9.824561403508772</v>
      </c>
      <c r="H32" s="1">
        <v>107.04</v>
      </c>
      <c r="I32" s="76">
        <f>30*42.27/H32</f>
        <v>11.846973094170405</v>
      </c>
      <c r="J32" s="94">
        <v>522.29</v>
      </c>
      <c r="K32" s="86">
        <f t="shared" si="2"/>
        <v>23.63629401290471</v>
      </c>
      <c r="L32" s="86">
        <f t="shared" si="3"/>
        <v>45.30782851058389</v>
      </c>
      <c r="M32" s="87">
        <v>23</v>
      </c>
      <c r="N32" s="1"/>
      <c r="O32" s="86">
        <f t="shared" si="4"/>
        <v>45.30782851058389</v>
      </c>
    </row>
    <row r="33" spans="1:15" ht="15">
      <c r="A33" s="81">
        <v>24</v>
      </c>
      <c r="B33" s="83" t="s">
        <v>154</v>
      </c>
      <c r="C33" s="35">
        <v>243016</v>
      </c>
      <c r="D33" s="1">
        <v>8</v>
      </c>
      <c r="E33" s="1" t="s">
        <v>36</v>
      </c>
      <c r="F33" s="1">
        <v>27.5</v>
      </c>
      <c r="G33" s="76">
        <f t="shared" si="0"/>
        <v>19.29824561403509</v>
      </c>
      <c r="H33" s="1">
        <v>51.5</v>
      </c>
      <c r="I33" s="76">
        <f>30*42.27/H33</f>
        <v>24.62330097087379</v>
      </c>
      <c r="J33" s="94">
        <v>0</v>
      </c>
      <c r="K33" s="86">
        <v>0</v>
      </c>
      <c r="L33" s="86">
        <f t="shared" si="3"/>
        <v>43.92154658490888</v>
      </c>
      <c r="M33" s="87">
        <v>24</v>
      </c>
      <c r="N33" s="1"/>
      <c r="O33" s="86">
        <f t="shared" si="4"/>
        <v>43.92154658490888</v>
      </c>
    </row>
    <row r="34" spans="1:15" ht="15">
      <c r="A34" s="81">
        <v>25</v>
      </c>
      <c r="B34" s="83" t="s">
        <v>155</v>
      </c>
      <c r="C34" s="35">
        <v>243013</v>
      </c>
      <c r="D34" s="34">
        <v>8</v>
      </c>
      <c r="E34" s="1" t="s">
        <v>65</v>
      </c>
      <c r="F34" s="87">
        <v>30.5</v>
      </c>
      <c r="G34" s="76">
        <f t="shared" si="0"/>
        <v>21.403508771929825</v>
      </c>
      <c r="H34" s="87">
        <v>67.53</v>
      </c>
      <c r="I34" s="76">
        <f>30*42.27/H34</f>
        <v>18.778320746334963</v>
      </c>
      <c r="J34" s="94">
        <v>0</v>
      </c>
      <c r="K34" s="86">
        <v>0</v>
      </c>
      <c r="L34" s="86">
        <f t="shared" si="3"/>
        <v>40.18182951826479</v>
      </c>
      <c r="M34" s="87">
        <v>25</v>
      </c>
      <c r="N34" s="87"/>
      <c r="O34" s="86">
        <f t="shared" si="4"/>
        <v>40.18182951826479</v>
      </c>
    </row>
    <row r="35" spans="1:15" ht="15">
      <c r="A35" s="81">
        <v>26</v>
      </c>
      <c r="B35" s="83" t="s">
        <v>156</v>
      </c>
      <c r="C35" s="35">
        <v>243024</v>
      </c>
      <c r="D35" s="1">
        <v>8</v>
      </c>
      <c r="E35" s="1" t="s">
        <v>53</v>
      </c>
      <c r="F35" s="1">
        <v>17.5</v>
      </c>
      <c r="G35" s="76">
        <f t="shared" si="0"/>
        <v>12.280701754385966</v>
      </c>
      <c r="H35" s="1">
        <v>57.54</v>
      </c>
      <c r="I35" s="76">
        <f>30*42.27/H35</f>
        <v>22.038581856100105</v>
      </c>
      <c r="J35" s="94">
        <v>0</v>
      </c>
      <c r="K35" s="86">
        <v>0</v>
      </c>
      <c r="L35" s="86">
        <f t="shared" si="3"/>
        <v>34.31928361048607</v>
      </c>
      <c r="M35" s="87">
        <v>26</v>
      </c>
      <c r="N35" s="2"/>
      <c r="O35" s="86">
        <f t="shared" si="4"/>
        <v>34.31928361048607</v>
      </c>
    </row>
    <row r="36" spans="1:15" ht="15">
      <c r="A36" s="81">
        <v>27</v>
      </c>
      <c r="B36" s="83" t="s">
        <v>157</v>
      </c>
      <c r="C36" s="35">
        <v>243013</v>
      </c>
      <c r="D36" s="1">
        <v>8</v>
      </c>
      <c r="E36" s="1" t="s">
        <v>44</v>
      </c>
      <c r="F36" s="1">
        <v>19</v>
      </c>
      <c r="G36" s="76">
        <f t="shared" si="0"/>
        <v>13.333333333333334</v>
      </c>
      <c r="H36" s="1">
        <v>82.4</v>
      </c>
      <c r="I36" s="76">
        <f>30*42.27/H36</f>
        <v>15.389563106796118</v>
      </c>
      <c r="J36" s="94">
        <v>0</v>
      </c>
      <c r="K36" s="86">
        <v>0</v>
      </c>
      <c r="L36" s="86">
        <f t="shared" si="3"/>
        <v>28.722896440129453</v>
      </c>
      <c r="M36" s="87">
        <v>27</v>
      </c>
      <c r="N36" s="2"/>
      <c r="O36" s="86">
        <f t="shared" si="4"/>
        <v>28.722896440129453</v>
      </c>
    </row>
    <row r="37" spans="1:15" ht="15">
      <c r="A37" s="81">
        <v>28</v>
      </c>
      <c r="B37" s="83" t="s">
        <v>158</v>
      </c>
      <c r="C37" s="35">
        <v>243007</v>
      </c>
      <c r="D37" s="1">
        <v>8</v>
      </c>
      <c r="E37" s="1" t="s">
        <v>68</v>
      </c>
      <c r="F37" s="1">
        <v>40</v>
      </c>
      <c r="G37" s="76">
        <f t="shared" si="0"/>
        <v>28.07017543859649</v>
      </c>
      <c r="H37" s="1">
        <v>0</v>
      </c>
      <c r="I37" s="76">
        <v>0</v>
      </c>
      <c r="J37" s="94">
        <v>0</v>
      </c>
      <c r="K37" s="86">
        <v>0</v>
      </c>
      <c r="L37" s="86">
        <f t="shared" si="3"/>
        <v>28.07017543859649</v>
      </c>
      <c r="M37" s="87">
        <v>28</v>
      </c>
      <c r="N37" s="1"/>
      <c r="O37" s="86">
        <f t="shared" si="4"/>
        <v>28.07017543859649</v>
      </c>
    </row>
    <row r="38" spans="1:15" ht="15">
      <c r="A38" s="81">
        <v>29</v>
      </c>
      <c r="B38" s="83" t="s">
        <v>159</v>
      </c>
      <c r="C38" s="35">
        <v>243005</v>
      </c>
      <c r="D38" s="1">
        <v>8</v>
      </c>
      <c r="E38" s="1" t="s">
        <v>34</v>
      </c>
      <c r="F38" s="1">
        <v>40</v>
      </c>
      <c r="G38" s="76">
        <f t="shared" si="0"/>
        <v>28.07017543859649</v>
      </c>
      <c r="H38" s="1">
        <v>0</v>
      </c>
      <c r="I38" s="76">
        <v>0</v>
      </c>
      <c r="J38" s="94">
        <v>0</v>
      </c>
      <c r="K38" s="86">
        <v>0</v>
      </c>
      <c r="L38" s="86">
        <f t="shared" si="3"/>
        <v>28.07017543859649</v>
      </c>
      <c r="M38" s="87">
        <v>28</v>
      </c>
      <c r="N38" s="32"/>
      <c r="O38" s="86">
        <f t="shared" si="4"/>
        <v>28.07017543859649</v>
      </c>
    </row>
    <row r="39" spans="1:15" ht="15">
      <c r="A39" s="81">
        <v>30</v>
      </c>
      <c r="B39" s="83" t="s">
        <v>160</v>
      </c>
      <c r="C39" s="35">
        <v>243013</v>
      </c>
      <c r="D39" s="1">
        <v>8</v>
      </c>
      <c r="E39" s="1" t="s">
        <v>38</v>
      </c>
      <c r="F39" s="1">
        <v>26</v>
      </c>
      <c r="G39" s="76">
        <f t="shared" si="0"/>
        <v>18.24561403508772</v>
      </c>
      <c r="H39" s="1">
        <v>0</v>
      </c>
      <c r="I39" s="76">
        <v>0</v>
      </c>
      <c r="J39" s="94">
        <v>0</v>
      </c>
      <c r="K39" s="86">
        <v>0</v>
      </c>
      <c r="L39" s="86">
        <f t="shared" si="3"/>
        <v>18.24561403508772</v>
      </c>
      <c r="M39" s="87">
        <v>29</v>
      </c>
      <c r="N39" s="2"/>
      <c r="O39" s="86">
        <f t="shared" si="4"/>
        <v>18.24561403508772</v>
      </c>
    </row>
    <row r="40" spans="1:15" ht="15">
      <c r="A40" s="81">
        <v>31</v>
      </c>
      <c r="B40" s="84" t="s">
        <v>161</v>
      </c>
      <c r="C40" s="34">
        <v>243010</v>
      </c>
      <c r="D40" s="1">
        <v>8</v>
      </c>
      <c r="E40" s="1" t="s">
        <v>51</v>
      </c>
      <c r="F40" s="1">
        <v>25.5</v>
      </c>
      <c r="G40" s="76">
        <f t="shared" si="0"/>
        <v>17.894736842105264</v>
      </c>
      <c r="H40" s="1">
        <v>0</v>
      </c>
      <c r="I40" s="76">
        <v>0</v>
      </c>
      <c r="J40" s="94">
        <v>0</v>
      </c>
      <c r="K40" s="86">
        <v>0</v>
      </c>
      <c r="L40" s="86">
        <f t="shared" si="3"/>
        <v>17.894736842105264</v>
      </c>
      <c r="M40" s="87">
        <v>30</v>
      </c>
      <c r="N40" s="2"/>
      <c r="O40" s="86">
        <f t="shared" si="4"/>
        <v>17.894736842105264</v>
      </c>
    </row>
    <row r="41" spans="1:15" ht="25.5">
      <c r="A41" s="81">
        <v>32</v>
      </c>
      <c r="B41" s="83" t="s">
        <v>162</v>
      </c>
      <c r="C41" s="35">
        <v>243005</v>
      </c>
      <c r="D41" s="1">
        <v>8</v>
      </c>
      <c r="E41" s="1" t="s">
        <v>50</v>
      </c>
      <c r="F41" s="1">
        <v>24</v>
      </c>
      <c r="G41" s="76">
        <f t="shared" si="0"/>
        <v>16.842105263157894</v>
      </c>
      <c r="H41" s="1">
        <v>0</v>
      </c>
      <c r="I41" s="76">
        <v>0</v>
      </c>
      <c r="J41" s="94">
        <v>0</v>
      </c>
      <c r="K41" s="86">
        <v>0</v>
      </c>
      <c r="L41" s="86">
        <f t="shared" si="3"/>
        <v>16.842105263157894</v>
      </c>
      <c r="M41" s="87">
        <v>31</v>
      </c>
      <c r="N41" s="2"/>
      <c r="O41" s="86">
        <f t="shared" si="4"/>
        <v>16.842105263157894</v>
      </c>
    </row>
    <row r="42" spans="1:15" ht="15">
      <c r="A42" s="81">
        <v>33</v>
      </c>
      <c r="B42" s="83" t="s">
        <v>163</v>
      </c>
      <c r="C42" s="35">
        <v>243005</v>
      </c>
      <c r="D42" s="1">
        <v>8</v>
      </c>
      <c r="E42" s="1" t="s">
        <v>126</v>
      </c>
      <c r="F42" s="1">
        <v>23.5</v>
      </c>
      <c r="G42" s="76">
        <f t="shared" si="0"/>
        <v>16.49122807017544</v>
      </c>
      <c r="H42" s="1">
        <v>0</v>
      </c>
      <c r="I42" s="76">
        <v>0</v>
      </c>
      <c r="J42" s="94">
        <v>0</v>
      </c>
      <c r="K42" s="86">
        <v>0</v>
      </c>
      <c r="L42" s="86">
        <f t="shared" si="3"/>
        <v>16.49122807017544</v>
      </c>
      <c r="M42" s="87">
        <v>32</v>
      </c>
      <c r="N42" s="2"/>
      <c r="O42" s="86">
        <f t="shared" si="4"/>
        <v>16.49122807017544</v>
      </c>
    </row>
    <row r="43" spans="1:15" ht="15">
      <c r="A43" s="81">
        <v>34</v>
      </c>
      <c r="B43" s="83" t="s">
        <v>164</v>
      </c>
      <c r="C43" s="35">
        <v>243012</v>
      </c>
      <c r="D43" s="1">
        <v>8</v>
      </c>
      <c r="E43" s="1" t="s">
        <v>56</v>
      </c>
      <c r="F43" s="1">
        <v>22.5</v>
      </c>
      <c r="G43" s="76">
        <f t="shared" si="0"/>
        <v>15.789473684210526</v>
      </c>
      <c r="H43" s="1">
        <v>0</v>
      </c>
      <c r="I43" s="76">
        <v>0</v>
      </c>
      <c r="J43" s="94">
        <v>0</v>
      </c>
      <c r="K43" s="86">
        <v>0</v>
      </c>
      <c r="L43" s="86">
        <f t="shared" si="3"/>
        <v>15.789473684210526</v>
      </c>
      <c r="M43" s="87">
        <v>33</v>
      </c>
      <c r="N43" s="1"/>
      <c r="O43" s="86">
        <f t="shared" si="4"/>
        <v>15.789473684210526</v>
      </c>
    </row>
    <row r="44" spans="1:15" ht="15">
      <c r="A44" s="81">
        <v>35</v>
      </c>
      <c r="B44" s="83" t="s">
        <v>165</v>
      </c>
      <c r="C44" s="35">
        <v>243002</v>
      </c>
      <c r="D44" s="1">
        <v>8</v>
      </c>
      <c r="E44" s="1" t="s">
        <v>52</v>
      </c>
      <c r="F44" s="1">
        <v>19.5</v>
      </c>
      <c r="G44" s="76">
        <f t="shared" si="0"/>
        <v>13.68421052631579</v>
      </c>
      <c r="H44" s="1">
        <v>0</v>
      </c>
      <c r="I44" s="76">
        <v>0</v>
      </c>
      <c r="J44" s="94">
        <v>0</v>
      </c>
      <c r="K44" s="86">
        <v>0</v>
      </c>
      <c r="L44" s="86">
        <f t="shared" si="3"/>
        <v>13.68421052631579</v>
      </c>
      <c r="M44" s="87">
        <v>34</v>
      </c>
      <c r="N44" s="1"/>
      <c r="O44" s="86">
        <f t="shared" si="4"/>
        <v>13.68421052631579</v>
      </c>
    </row>
    <row r="45" spans="1:15" ht="15">
      <c r="A45" s="81">
        <v>36</v>
      </c>
      <c r="B45" s="83" t="s">
        <v>166</v>
      </c>
      <c r="C45" s="35">
        <v>243012</v>
      </c>
      <c r="D45" s="1">
        <v>8</v>
      </c>
      <c r="E45" s="1" t="s">
        <v>43</v>
      </c>
      <c r="F45" s="1">
        <v>19.25</v>
      </c>
      <c r="G45" s="76">
        <f t="shared" si="0"/>
        <v>13.508771929824562</v>
      </c>
      <c r="H45" s="1">
        <v>0</v>
      </c>
      <c r="I45" s="76">
        <v>0</v>
      </c>
      <c r="J45" s="94">
        <v>0</v>
      </c>
      <c r="K45" s="86">
        <v>0</v>
      </c>
      <c r="L45" s="86">
        <f t="shared" si="3"/>
        <v>13.508771929824562</v>
      </c>
      <c r="M45" s="87">
        <v>35</v>
      </c>
      <c r="N45" s="32"/>
      <c r="O45" s="86">
        <f t="shared" si="4"/>
        <v>13.508771929824562</v>
      </c>
    </row>
    <row r="46" spans="1:15" ht="15">
      <c r="A46" s="81">
        <v>37</v>
      </c>
      <c r="B46" s="83" t="s">
        <v>167</v>
      </c>
      <c r="C46" s="35">
        <v>243002</v>
      </c>
      <c r="D46" s="34">
        <v>8</v>
      </c>
      <c r="E46" s="1" t="s">
        <v>46</v>
      </c>
      <c r="F46" s="87">
        <v>13</v>
      </c>
      <c r="G46" s="76">
        <f t="shared" si="0"/>
        <v>9.12280701754386</v>
      </c>
      <c r="H46" s="87">
        <v>0</v>
      </c>
      <c r="I46" s="76">
        <v>0</v>
      </c>
      <c r="J46" s="94">
        <v>0</v>
      </c>
      <c r="K46" s="86">
        <v>0</v>
      </c>
      <c r="L46" s="86">
        <f t="shared" si="3"/>
        <v>9.12280701754386</v>
      </c>
      <c r="M46" s="87">
        <v>36</v>
      </c>
      <c r="N46" s="87"/>
      <c r="O46" s="86">
        <f t="shared" si="4"/>
        <v>9.12280701754386</v>
      </c>
    </row>
    <row r="47" spans="1:15" ht="15">
      <c r="A47" s="81">
        <v>38</v>
      </c>
      <c r="B47" s="84" t="s">
        <v>168</v>
      </c>
      <c r="C47" s="34">
        <v>243016</v>
      </c>
      <c r="D47" s="1">
        <v>7</v>
      </c>
      <c r="E47" s="1" t="s">
        <v>32</v>
      </c>
      <c r="F47" s="1">
        <v>12.5</v>
      </c>
      <c r="G47" s="76">
        <f t="shared" si="0"/>
        <v>8.771929824561404</v>
      </c>
      <c r="H47" s="1">
        <v>0</v>
      </c>
      <c r="I47" s="76">
        <v>0</v>
      </c>
      <c r="J47" s="94">
        <v>0</v>
      </c>
      <c r="K47" s="86">
        <v>0</v>
      </c>
      <c r="L47" s="86">
        <f t="shared" si="3"/>
        <v>8.771929824561404</v>
      </c>
      <c r="M47" s="87">
        <v>37</v>
      </c>
      <c r="N47" s="1"/>
      <c r="O47" s="86">
        <f t="shared" si="4"/>
        <v>8.771929824561404</v>
      </c>
    </row>
    <row r="48" spans="1:15" ht="15">
      <c r="A48" s="81">
        <v>39</v>
      </c>
      <c r="B48" s="85" t="s">
        <v>169</v>
      </c>
      <c r="C48" s="64">
        <v>243002</v>
      </c>
      <c r="D48" s="87">
        <v>8</v>
      </c>
      <c r="E48" s="87" t="s">
        <v>67</v>
      </c>
      <c r="F48" s="87">
        <v>10</v>
      </c>
      <c r="G48" s="76">
        <f t="shared" si="0"/>
        <v>7.017543859649122</v>
      </c>
      <c r="H48" s="87">
        <v>0</v>
      </c>
      <c r="I48" s="76">
        <v>0</v>
      </c>
      <c r="J48" s="94">
        <v>0</v>
      </c>
      <c r="K48" s="86">
        <v>0</v>
      </c>
      <c r="L48" s="86">
        <f t="shared" si="3"/>
        <v>7.017543859649122</v>
      </c>
      <c r="M48" s="87">
        <v>38</v>
      </c>
      <c r="N48" s="87"/>
      <c r="O48" s="86">
        <f t="shared" si="4"/>
        <v>7.017543859649122</v>
      </c>
    </row>
    <row r="49" spans="1:15" ht="15">
      <c r="A49" s="42"/>
      <c r="B49" s="42"/>
      <c r="C49" s="42"/>
      <c r="D49" s="42"/>
      <c r="E49" s="43"/>
      <c r="F49" s="44"/>
      <c r="G49" s="43"/>
      <c r="H49" s="42"/>
      <c r="I49" s="42"/>
      <c r="J49" s="42"/>
      <c r="K49" s="42"/>
      <c r="L49" s="42"/>
      <c r="M49" s="42"/>
      <c r="N49" s="42"/>
      <c r="O49" s="42"/>
    </row>
    <row r="50" spans="2:7" ht="15.75">
      <c r="B50" s="20"/>
      <c r="C50" s="43" t="s">
        <v>22</v>
      </c>
      <c r="F50" s="21"/>
      <c r="G50" s="20"/>
    </row>
    <row r="51" spans="2:7" ht="15.75">
      <c r="B51" s="20"/>
      <c r="C51" s="43"/>
      <c r="F51" s="20"/>
      <c r="G51" s="28"/>
    </row>
    <row r="52" spans="2:7" ht="15.75">
      <c r="B52" s="20"/>
      <c r="C52" s="45" t="s">
        <v>17</v>
      </c>
      <c r="F52" s="20"/>
      <c r="G52" s="20"/>
    </row>
    <row r="53" spans="2:7" ht="15.75">
      <c r="B53" s="20"/>
      <c r="C53" s="43" t="s">
        <v>14</v>
      </c>
      <c r="F53" s="20"/>
      <c r="G53" s="20"/>
    </row>
    <row r="54" spans="2:7" ht="15.75">
      <c r="B54" s="20"/>
      <c r="C54" s="43" t="s">
        <v>23</v>
      </c>
      <c r="F54" s="20"/>
      <c r="G54" s="20"/>
    </row>
    <row r="55" spans="2:7" ht="15.75">
      <c r="B55" s="20"/>
      <c r="C55" s="43" t="s">
        <v>15</v>
      </c>
      <c r="F55" s="20"/>
      <c r="G55" s="20"/>
    </row>
    <row r="56" spans="3:7" ht="15.75">
      <c r="C56" s="43" t="s">
        <v>24</v>
      </c>
      <c r="F56" s="20"/>
      <c r="G56" s="20"/>
    </row>
    <row r="57" spans="3:7" ht="15.75">
      <c r="C57" s="43" t="s">
        <v>16</v>
      </c>
      <c r="F57" s="20"/>
      <c r="G57" s="22"/>
    </row>
    <row r="58" ht="15">
      <c r="C58" s="46" t="s">
        <v>25</v>
      </c>
    </row>
    <row r="59" ht="39" customHeight="1"/>
    <row r="60" ht="39" customHeight="1"/>
    <row r="61" ht="39" customHeight="1"/>
    <row r="62" ht="39" customHeight="1"/>
    <row r="63" ht="39" customHeight="1"/>
    <row r="64" ht="39" customHeight="1"/>
  </sheetData>
  <sheetProtection/>
  <mergeCells count="14">
    <mergeCell ref="A2:O2"/>
    <mergeCell ref="A3:O3"/>
    <mergeCell ref="A4:O4"/>
    <mergeCell ref="A6:O6"/>
    <mergeCell ref="A8:A9"/>
    <mergeCell ref="B8:B9"/>
    <mergeCell ref="C8:C9"/>
    <mergeCell ref="N8:N9"/>
    <mergeCell ref="O8:O9"/>
    <mergeCell ref="D8:D9"/>
    <mergeCell ref="E8:E9"/>
    <mergeCell ref="F8:G8"/>
    <mergeCell ref="H8:I8"/>
    <mergeCell ref="J8:K8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SheetLayoutView="100" zoomScalePageLayoutView="75" workbookViewId="0" topLeftCell="A4">
      <selection activeCell="D6" activeCellId="1" sqref="B1:B16384 D1:E16384"/>
    </sheetView>
  </sheetViews>
  <sheetFormatPr defaultColWidth="9.140625" defaultRowHeight="15"/>
  <cols>
    <col min="1" max="1" width="4.57421875" style="0" customWidth="1"/>
    <col min="2" max="2" width="15.7109375" style="0" customWidth="1"/>
    <col min="3" max="3" width="23.140625" style="0" customWidth="1"/>
    <col min="4" max="4" width="4.57421875" style="0" customWidth="1"/>
    <col min="5" max="5" width="19.00390625" style="0" customWidth="1"/>
    <col min="6" max="6" width="12.7109375" style="0" customWidth="1"/>
    <col min="7" max="7" width="10.140625" style="0" customWidth="1"/>
    <col min="8" max="8" width="13.28125" style="0" customWidth="1"/>
    <col min="9" max="9" width="8.28125" style="0" customWidth="1"/>
    <col min="10" max="10" width="11.140625" style="0" customWidth="1"/>
    <col min="11" max="11" width="7.42187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9.421875" style="0" customWidth="1"/>
  </cols>
  <sheetData>
    <row r="1" spans="1:15" ht="15.7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 t="s">
        <v>20</v>
      </c>
      <c r="M1" s="166"/>
      <c r="N1" s="166"/>
      <c r="O1" s="166"/>
    </row>
    <row r="2" spans="1:15" ht="15.75">
      <c r="A2" s="186" t="s">
        <v>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5.7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.75">
      <c r="A4" s="186" t="s">
        <v>13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5.75">
      <c r="A5" s="186" t="s">
        <v>21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187" t="s">
        <v>26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</row>
    <row r="8" spans="1:15" ht="1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54.75" customHeight="1">
      <c r="A9" s="176" t="s">
        <v>1</v>
      </c>
      <c r="B9" s="176" t="s">
        <v>2</v>
      </c>
      <c r="C9" s="176" t="s">
        <v>3</v>
      </c>
      <c r="D9" s="178" t="s">
        <v>4</v>
      </c>
      <c r="E9" s="176" t="s">
        <v>18</v>
      </c>
      <c r="F9" s="192" t="s">
        <v>10</v>
      </c>
      <c r="G9" s="193"/>
      <c r="H9" s="190" t="s">
        <v>124</v>
      </c>
      <c r="I9" s="191"/>
      <c r="J9" s="188" t="s">
        <v>30</v>
      </c>
      <c r="K9" s="189"/>
      <c r="L9" s="176" t="s">
        <v>5</v>
      </c>
      <c r="M9" s="178" t="s">
        <v>6</v>
      </c>
      <c r="N9" s="176" t="s">
        <v>7</v>
      </c>
      <c r="O9" s="176" t="s">
        <v>8</v>
      </c>
    </row>
    <row r="10" spans="1:15" ht="51" customHeight="1">
      <c r="A10" s="177"/>
      <c r="B10" s="177"/>
      <c r="C10" s="177"/>
      <c r="D10" s="179"/>
      <c r="E10" s="177"/>
      <c r="F10" s="26" t="s">
        <v>11</v>
      </c>
      <c r="G10" s="26" t="s">
        <v>12</v>
      </c>
      <c r="H10" s="26" t="s">
        <v>19</v>
      </c>
      <c r="I10" s="26" t="s">
        <v>12</v>
      </c>
      <c r="J10" s="26" t="s">
        <v>19</v>
      </c>
      <c r="K10" s="26" t="s">
        <v>12</v>
      </c>
      <c r="L10" s="177"/>
      <c r="M10" s="179"/>
      <c r="N10" s="177"/>
      <c r="O10" s="177"/>
    </row>
    <row r="11" spans="1:15" ht="15">
      <c r="A11" s="9">
        <v>1</v>
      </c>
      <c r="B11" s="88" t="s">
        <v>31</v>
      </c>
      <c r="C11" s="1">
        <v>243013</v>
      </c>
      <c r="D11" s="10">
        <v>11</v>
      </c>
      <c r="E11" s="11" t="s">
        <v>78</v>
      </c>
      <c r="F11" s="11">
        <v>18.5</v>
      </c>
      <c r="G11" s="14">
        <f aca="true" t="shared" si="0" ref="G11:G42">40*F11/54</f>
        <v>13.703703703703704</v>
      </c>
      <c r="H11" s="11">
        <v>36.22</v>
      </c>
      <c r="I11" s="14">
        <f aca="true" t="shared" si="1" ref="I11:I42">30*36.22/H11</f>
        <v>30</v>
      </c>
      <c r="J11" s="171">
        <v>431.02</v>
      </c>
      <c r="K11" s="14">
        <f aca="true" t="shared" si="2" ref="K11:K46">30*364.21/J11</f>
        <v>25.349867755556588</v>
      </c>
      <c r="L11" s="14">
        <f aca="true" t="shared" si="3" ref="L11:L42">K11+I11+G11</f>
        <v>69.0535714592603</v>
      </c>
      <c r="M11" s="11">
        <v>1</v>
      </c>
      <c r="N11" s="15" t="s">
        <v>128</v>
      </c>
      <c r="O11" s="14">
        <f>L11*100/100</f>
        <v>69.0535714592603</v>
      </c>
    </row>
    <row r="12" spans="1:15" ht="25.5" customHeight="1">
      <c r="A12" s="9">
        <v>2</v>
      </c>
      <c r="B12" s="89" t="s">
        <v>170</v>
      </c>
      <c r="C12" s="34">
        <v>243016</v>
      </c>
      <c r="D12" s="10">
        <v>10</v>
      </c>
      <c r="E12" s="11" t="s">
        <v>85</v>
      </c>
      <c r="F12" s="12">
        <v>23.5</v>
      </c>
      <c r="G12" s="14">
        <f t="shared" si="0"/>
        <v>17.40740740740741</v>
      </c>
      <c r="H12" s="12">
        <v>74.17</v>
      </c>
      <c r="I12" s="14">
        <f t="shared" si="1"/>
        <v>14.65012808413105</v>
      </c>
      <c r="J12" s="13">
        <v>380.77</v>
      </c>
      <c r="K12" s="14">
        <f t="shared" si="2"/>
        <v>28.695275363080075</v>
      </c>
      <c r="L12" s="14">
        <f t="shared" si="3"/>
        <v>60.75281085461853</v>
      </c>
      <c r="M12" s="11">
        <v>2</v>
      </c>
      <c r="N12" s="15" t="s">
        <v>129</v>
      </c>
      <c r="O12" s="14">
        <f aca="true" t="shared" si="4" ref="O12:O37">L12*100/100</f>
        <v>60.75281085461853</v>
      </c>
    </row>
    <row r="13" spans="1:15" ht="15">
      <c r="A13" s="9">
        <v>3</v>
      </c>
      <c r="B13" s="89" t="s">
        <v>171</v>
      </c>
      <c r="C13" s="34">
        <v>243009</v>
      </c>
      <c r="D13" s="10">
        <v>9</v>
      </c>
      <c r="E13" s="11" t="s">
        <v>94</v>
      </c>
      <c r="F13" s="12">
        <v>20</v>
      </c>
      <c r="G13" s="14">
        <f t="shared" si="0"/>
        <v>14.814814814814815</v>
      </c>
      <c r="H13" s="12">
        <v>67.88</v>
      </c>
      <c r="I13" s="14">
        <f t="shared" si="1"/>
        <v>16.007660577489688</v>
      </c>
      <c r="J13" s="13">
        <v>396.43</v>
      </c>
      <c r="K13" s="14">
        <f t="shared" si="2"/>
        <v>27.5617385162576</v>
      </c>
      <c r="L13" s="14">
        <f t="shared" si="3"/>
        <v>58.3842139085621</v>
      </c>
      <c r="M13" s="11">
        <v>3</v>
      </c>
      <c r="N13" s="82" t="s">
        <v>130</v>
      </c>
      <c r="O13" s="14">
        <f t="shared" si="4"/>
        <v>58.3842139085621</v>
      </c>
    </row>
    <row r="14" spans="1:15" ht="15">
      <c r="A14" s="9">
        <v>4</v>
      </c>
      <c r="B14" s="88" t="s">
        <v>172</v>
      </c>
      <c r="C14" s="34">
        <v>243016</v>
      </c>
      <c r="D14" s="10">
        <v>11</v>
      </c>
      <c r="E14" s="11" t="s">
        <v>101</v>
      </c>
      <c r="F14" s="11">
        <v>18.5</v>
      </c>
      <c r="G14" s="14">
        <f t="shared" si="0"/>
        <v>13.703703703703704</v>
      </c>
      <c r="H14" s="171">
        <v>50.7</v>
      </c>
      <c r="I14" s="14">
        <f t="shared" si="1"/>
        <v>21.43195266272189</v>
      </c>
      <c r="J14" s="171">
        <v>470.59</v>
      </c>
      <c r="K14" s="14">
        <f t="shared" si="2"/>
        <v>23.218300431373383</v>
      </c>
      <c r="L14" s="161">
        <f t="shared" si="3"/>
        <v>58.35395679779898</v>
      </c>
      <c r="M14" s="11">
        <v>4</v>
      </c>
      <c r="O14" s="14">
        <f t="shared" si="4"/>
        <v>58.353956797798986</v>
      </c>
    </row>
    <row r="15" spans="1:15" ht="15">
      <c r="A15" s="9">
        <v>5</v>
      </c>
      <c r="B15" s="89" t="s">
        <v>173</v>
      </c>
      <c r="C15" s="34">
        <v>243016</v>
      </c>
      <c r="D15" s="10">
        <v>9</v>
      </c>
      <c r="E15" s="11" t="s">
        <v>74</v>
      </c>
      <c r="F15" s="12">
        <v>23</v>
      </c>
      <c r="G15" s="14">
        <f t="shared" si="0"/>
        <v>17.037037037037038</v>
      </c>
      <c r="H15" s="13">
        <v>85.7</v>
      </c>
      <c r="I15" s="14">
        <f t="shared" si="1"/>
        <v>12.67911318553092</v>
      </c>
      <c r="J15" s="13">
        <v>395.39</v>
      </c>
      <c r="K15" s="14">
        <f t="shared" si="2"/>
        <v>27.634234553225927</v>
      </c>
      <c r="L15" s="161">
        <f t="shared" si="3"/>
        <v>57.350384775793884</v>
      </c>
      <c r="M15" s="11">
        <v>5</v>
      </c>
      <c r="N15" s="12"/>
      <c r="O15" s="14">
        <f t="shared" si="4"/>
        <v>57.350384775793884</v>
      </c>
    </row>
    <row r="16" spans="1:15" ht="15">
      <c r="A16" s="9">
        <v>6</v>
      </c>
      <c r="B16" s="88" t="s">
        <v>174</v>
      </c>
      <c r="C16" s="34">
        <v>243010</v>
      </c>
      <c r="D16" s="10">
        <v>11</v>
      </c>
      <c r="E16" s="11" t="s">
        <v>97</v>
      </c>
      <c r="F16" s="11">
        <v>16.5</v>
      </c>
      <c r="G16" s="14">
        <f t="shared" si="0"/>
        <v>12.222222222222221</v>
      </c>
      <c r="H16" s="11">
        <v>71.27</v>
      </c>
      <c r="I16" s="14">
        <f t="shared" si="1"/>
        <v>15.246246667602076</v>
      </c>
      <c r="J16" s="171">
        <v>378.86</v>
      </c>
      <c r="K16" s="14">
        <f t="shared" si="2"/>
        <v>28.839940875257348</v>
      </c>
      <c r="L16" s="14">
        <f t="shared" si="3"/>
        <v>56.30840976508164</v>
      </c>
      <c r="M16" s="11">
        <v>6</v>
      </c>
      <c r="N16" s="11"/>
      <c r="O16" s="14">
        <f t="shared" si="4"/>
        <v>56.30840976508164</v>
      </c>
    </row>
    <row r="17" spans="1:15" ht="15">
      <c r="A17" s="9">
        <v>7</v>
      </c>
      <c r="B17" s="88" t="s">
        <v>175</v>
      </c>
      <c r="C17" s="1">
        <v>243014</v>
      </c>
      <c r="D17" s="10">
        <v>11</v>
      </c>
      <c r="E17" s="11" t="s">
        <v>79</v>
      </c>
      <c r="F17" s="11">
        <v>15.5</v>
      </c>
      <c r="G17" s="14">
        <f t="shared" si="0"/>
        <v>11.481481481481481</v>
      </c>
      <c r="H17" s="11">
        <v>58.69</v>
      </c>
      <c r="I17" s="14">
        <f t="shared" si="1"/>
        <v>18.51422729596183</v>
      </c>
      <c r="J17" s="171">
        <v>419.37</v>
      </c>
      <c r="K17" s="14">
        <f t="shared" si="2"/>
        <v>26.054081121682522</v>
      </c>
      <c r="L17" s="14">
        <f t="shared" si="3"/>
        <v>56.049789899125834</v>
      </c>
      <c r="M17" s="11">
        <v>7</v>
      </c>
      <c r="N17" s="11"/>
      <c r="O17" s="14">
        <f t="shared" si="4"/>
        <v>56.049789899125834</v>
      </c>
    </row>
    <row r="18" spans="1:15" ht="15">
      <c r="A18" s="9">
        <v>8</v>
      </c>
      <c r="B18" s="88" t="s">
        <v>176</v>
      </c>
      <c r="C18" s="1">
        <v>243002</v>
      </c>
      <c r="D18" s="10">
        <v>11</v>
      </c>
      <c r="E18" s="11" t="s">
        <v>99</v>
      </c>
      <c r="F18" s="11">
        <v>18</v>
      </c>
      <c r="G18" s="14">
        <f t="shared" si="0"/>
        <v>13.333333333333334</v>
      </c>
      <c r="H18" s="11">
        <v>67.79</v>
      </c>
      <c r="I18" s="14">
        <f t="shared" si="1"/>
        <v>16.02891281899985</v>
      </c>
      <c r="J18" s="171">
        <v>413.04</v>
      </c>
      <c r="K18" s="14">
        <f t="shared" si="2"/>
        <v>26.453370133643226</v>
      </c>
      <c r="L18" s="14">
        <f t="shared" si="3"/>
        <v>55.81561628597641</v>
      </c>
      <c r="M18" s="11">
        <v>8</v>
      </c>
      <c r="N18" s="11"/>
      <c r="O18" s="14">
        <f t="shared" si="4"/>
        <v>55.81561628597641</v>
      </c>
    </row>
    <row r="19" spans="1:15" ht="15">
      <c r="A19" s="9">
        <v>9</v>
      </c>
      <c r="B19" s="88" t="s">
        <v>177</v>
      </c>
      <c r="C19" s="34">
        <v>243016</v>
      </c>
      <c r="D19" s="10">
        <v>11</v>
      </c>
      <c r="E19" s="11" t="s">
        <v>70</v>
      </c>
      <c r="F19" s="11">
        <v>19</v>
      </c>
      <c r="G19" s="14">
        <f t="shared" si="0"/>
        <v>14.074074074074074</v>
      </c>
      <c r="H19" s="11">
        <v>96.1</v>
      </c>
      <c r="I19" s="14">
        <f t="shared" si="1"/>
        <v>11.306971904266389</v>
      </c>
      <c r="J19" s="171">
        <v>375.39</v>
      </c>
      <c r="K19" s="14">
        <f t="shared" si="2"/>
        <v>29.106529209621993</v>
      </c>
      <c r="L19" s="14">
        <f t="shared" si="3"/>
        <v>54.487575187962456</v>
      </c>
      <c r="M19" s="11">
        <v>9</v>
      </c>
      <c r="N19" s="11"/>
      <c r="O19" s="14">
        <f t="shared" si="4"/>
        <v>54.487575187962456</v>
      </c>
    </row>
    <row r="20" spans="1:15" ht="15">
      <c r="A20" s="9">
        <v>10</v>
      </c>
      <c r="B20" s="88" t="s">
        <v>178</v>
      </c>
      <c r="C20" s="34">
        <v>243010</v>
      </c>
      <c r="D20" s="10">
        <v>11</v>
      </c>
      <c r="E20" s="11" t="s">
        <v>80</v>
      </c>
      <c r="F20" s="11">
        <v>18.5</v>
      </c>
      <c r="G20" s="14">
        <f t="shared" si="0"/>
        <v>13.703703703703704</v>
      </c>
      <c r="H20" s="11">
        <v>68.61</v>
      </c>
      <c r="I20" s="14">
        <f t="shared" si="1"/>
        <v>15.83734149540883</v>
      </c>
      <c r="J20" s="171">
        <v>451.51</v>
      </c>
      <c r="K20" s="14">
        <f t="shared" si="2"/>
        <v>24.199464020730435</v>
      </c>
      <c r="L20" s="14">
        <f t="shared" si="3"/>
        <v>53.74050921984297</v>
      </c>
      <c r="M20" s="11">
        <v>10</v>
      </c>
      <c r="N20" s="11"/>
      <c r="O20" s="14">
        <f t="shared" si="4"/>
        <v>53.74050921984297</v>
      </c>
    </row>
    <row r="21" spans="1:15" ht="15">
      <c r="A21" s="9">
        <v>11</v>
      </c>
      <c r="B21" s="89" t="s">
        <v>179</v>
      </c>
      <c r="C21" s="34">
        <v>243016</v>
      </c>
      <c r="D21" s="10">
        <v>9</v>
      </c>
      <c r="E21" s="11" t="s">
        <v>103</v>
      </c>
      <c r="F21" s="13">
        <v>18.5</v>
      </c>
      <c r="G21" s="14">
        <f t="shared" si="0"/>
        <v>13.703703703703704</v>
      </c>
      <c r="H21" s="12">
        <v>75.97</v>
      </c>
      <c r="I21" s="14">
        <f t="shared" si="1"/>
        <v>14.303014347768855</v>
      </c>
      <c r="J21" s="13">
        <v>429.75</v>
      </c>
      <c r="K21" s="14">
        <f t="shared" si="2"/>
        <v>25.424781849912737</v>
      </c>
      <c r="L21" s="14">
        <f t="shared" si="3"/>
        <v>53.431499901385294</v>
      </c>
      <c r="M21" s="11">
        <v>11</v>
      </c>
      <c r="N21" s="12"/>
      <c r="O21" s="14">
        <f t="shared" si="4"/>
        <v>53.431499901385294</v>
      </c>
    </row>
    <row r="22" spans="1:15" ht="15">
      <c r="A22" s="9">
        <v>12</v>
      </c>
      <c r="B22" s="88" t="s">
        <v>180</v>
      </c>
      <c r="C22" s="1">
        <v>243009</v>
      </c>
      <c r="D22" s="10">
        <v>11</v>
      </c>
      <c r="E22" s="11" t="s">
        <v>96</v>
      </c>
      <c r="F22" s="11">
        <v>19</v>
      </c>
      <c r="G22" s="14">
        <f t="shared" si="0"/>
        <v>14.074074074074074</v>
      </c>
      <c r="H22" s="11">
        <v>66.44</v>
      </c>
      <c r="I22" s="14">
        <f t="shared" si="1"/>
        <v>16.35460565924142</v>
      </c>
      <c r="J22" s="171">
        <v>486.24</v>
      </c>
      <c r="K22" s="14">
        <f t="shared" si="2"/>
        <v>22.47100197433366</v>
      </c>
      <c r="L22" s="14">
        <f t="shared" si="3"/>
        <v>52.89968170764916</v>
      </c>
      <c r="M22" s="11">
        <v>12</v>
      </c>
      <c r="N22" s="11"/>
      <c r="O22" s="14">
        <f t="shared" si="4"/>
        <v>52.89968170764916</v>
      </c>
    </row>
    <row r="23" spans="1:15" ht="15">
      <c r="A23" s="9">
        <v>13</v>
      </c>
      <c r="B23" s="88" t="s">
        <v>181</v>
      </c>
      <c r="C23" s="1">
        <v>243009</v>
      </c>
      <c r="D23" s="10">
        <v>11</v>
      </c>
      <c r="E23" s="11" t="s">
        <v>114</v>
      </c>
      <c r="F23" s="11">
        <v>24.5</v>
      </c>
      <c r="G23" s="14">
        <f t="shared" si="0"/>
        <v>18.14814814814815</v>
      </c>
      <c r="H23" s="11">
        <v>116.73</v>
      </c>
      <c r="I23" s="14">
        <f t="shared" si="1"/>
        <v>9.308661012593163</v>
      </c>
      <c r="J23" s="171">
        <v>472.82</v>
      </c>
      <c r="K23" s="14">
        <f t="shared" si="2"/>
        <v>23.108794044245165</v>
      </c>
      <c r="L23" s="14">
        <f t="shared" si="3"/>
        <v>50.56560320498647</v>
      </c>
      <c r="M23" s="11">
        <v>13</v>
      </c>
      <c r="N23" s="11"/>
      <c r="O23" s="14">
        <f t="shared" si="4"/>
        <v>50.56560320498647</v>
      </c>
    </row>
    <row r="24" spans="1:15" ht="15">
      <c r="A24" s="9">
        <v>14</v>
      </c>
      <c r="B24" s="88" t="s">
        <v>182</v>
      </c>
      <c r="C24" s="1">
        <v>243018</v>
      </c>
      <c r="D24" s="10">
        <v>11</v>
      </c>
      <c r="E24" s="11" t="s">
        <v>81</v>
      </c>
      <c r="F24" s="11">
        <v>8.8</v>
      </c>
      <c r="G24" s="14">
        <f t="shared" si="0"/>
        <v>6.518518518518518</v>
      </c>
      <c r="H24" s="11">
        <v>64.73</v>
      </c>
      <c r="I24" s="14">
        <f t="shared" si="1"/>
        <v>16.786652247798546</v>
      </c>
      <c r="J24" s="171">
        <v>405.09</v>
      </c>
      <c r="K24" s="14">
        <f t="shared" si="2"/>
        <v>26.972524624157593</v>
      </c>
      <c r="L24" s="14">
        <f t="shared" si="3"/>
        <v>50.27769539047466</v>
      </c>
      <c r="M24" s="11">
        <v>14</v>
      </c>
      <c r="N24" s="11"/>
      <c r="O24" s="14">
        <f t="shared" si="4"/>
        <v>50.27769539047466</v>
      </c>
    </row>
    <row r="25" spans="1:15" ht="15">
      <c r="A25" s="9">
        <v>15</v>
      </c>
      <c r="B25" s="89" t="s">
        <v>183</v>
      </c>
      <c r="C25" s="34">
        <v>243015</v>
      </c>
      <c r="D25" s="10">
        <v>9</v>
      </c>
      <c r="E25" s="11" t="s">
        <v>83</v>
      </c>
      <c r="F25" s="11">
        <v>18.5</v>
      </c>
      <c r="G25" s="14">
        <f t="shared" si="0"/>
        <v>13.703703703703704</v>
      </c>
      <c r="H25" s="11">
        <v>109.48</v>
      </c>
      <c r="I25" s="14">
        <f t="shared" si="1"/>
        <v>9.925100474972597</v>
      </c>
      <c r="J25" s="171">
        <v>419.98</v>
      </c>
      <c r="K25" s="14">
        <f t="shared" si="2"/>
        <v>26.016238868517547</v>
      </c>
      <c r="L25" s="14">
        <f t="shared" si="3"/>
        <v>49.645043047193845</v>
      </c>
      <c r="M25" s="11">
        <v>15</v>
      </c>
      <c r="N25" s="11"/>
      <c r="O25" s="14">
        <f t="shared" si="4"/>
        <v>49.64504304719385</v>
      </c>
    </row>
    <row r="26" spans="1:15" ht="15">
      <c r="A26" s="9">
        <v>16</v>
      </c>
      <c r="B26" s="89" t="s">
        <v>184</v>
      </c>
      <c r="C26" s="34">
        <v>243020</v>
      </c>
      <c r="D26" s="10">
        <v>9</v>
      </c>
      <c r="E26" s="11" t="s">
        <v>82</v>
      </c>
      <c r="F26" s="12">
        <v>12</v>
      </c>
      <c r="G26" s="14">
        <f t="shared" si="0"/>
        <v>8.88888888888889</v>
      </c>
      <c r="H26" s="12">
        <v>88.24</v>
      </c>
      <c r="I26" s="14">
        <f t="shared" si="1"/>
        <v>12.314143245693563</v>
      </c>
      <c r="J26" s="13">
        <v>386.13</v>
      </c>
      <c r="K26" s="14">
        <f t="shared" si="2"/>
        <v>28.29694662419392</v>
      </c>
      <c r="L26" s="14">
        <f t="shared" si="3"/>
        <v>49.49997875877638</v>
      </c>
      <c r="M26" s="11">
        <v>16</v>
      </c>
      <c r="N26" s="12"/>
      <c r="O26" s="14">
        <f t="shared" si="4"/>
        <v>49.49997875877638</v>
      </c>
    </row>
    <row r="27" spans="1:15" ht="15">
      <c r="A27" s="9">
        <v>17</v>
      </c>
      <c r="B27" s="88" t="s">
        <v>185</v>
      </c>
      <c r="C27" s="1">
        <v>243002</v>
      </c>
      <c r="D27" s="10">
        <v>11</v>
      </c>
      <c r="E27" s="11" t="s">
        <v>69</v>
      </c>
      <c r="F27" s="11">
        <v>16</v>
      </c>
      <c r="G27" s="14">
        <f t="shared" si="0"/>
        <v>11.851851851851851</v>
      </c>
      <c r="H27" s="11">
        <v>86.7</v>
      </c>
      <c r="I27" s="14">
        <f t="shared" si="1"/>
        <v>12.532871972318338</v>
      </c>
      <c r="J27" s="171">
        <v>447.47</v>
      </c>
      <c r="K27" s="14">
        <f t="shared" si="2"/>
        <v>24.41794980669095</v>
      </c>
      <c r="L27" s="14">
        <f t="shared" si="3"/>
        <v>48.802673630861136</v>
      </c>
      <c r="M27" s="11">
        <v>17</v>
      </c>
      <c r="N27" s="11"/>
      <c r="O27" s="14">
        <f t="shared" si="4"/>
        <v>48.802673630861136</v>
      </c>
    </row>
    <row r="28" spans="1:15" ht="15">
      <c r="A28" s="9">
        <v>18</v>
      </c>
      <c r="B28" s="89" t="s">
        <v>186</v>
      </c>
      <c r="C28" s="34">
        <v>243010</v>
      </c>
      <c r="D28" s="10">
        <v>9</v>
      </c>
      <c r="E28" s="11" t="s">
        <v>87</v>
      </c>
      <c r="F28" s="13">
        <v>7</v>
      </c>
      <c r="G28" s="14">
        <f t="shared" si="0"/>
        <v>5.185185185185185</v>
      </c>
      <c r="H28" s="12">
        <v>80.47</v>
      </c>
      <c r="I28" s="14">
        <f t="shared" si="1"/>
        <v>13.503168882813469</v>
      </c>
      <c r="J28" s="13">
        <v>364.21</v>
      </c>
      <c r="K28" s="14">
        <f t="shared" si="2"/>
        <v>30</v>
      </c>
      <c r="L28" s="14">
        <f t="shared" si="3"/>
        <v>48.68835406799865</v>
      </c>
      <c r="M28" s="11">
        <v>18</v>
      </c>
      <c r="N28" s="12"/>
      <c r="O28" s="14">
        <f t="shared" si="4"/>
        <v>48.68835406799865</v>
      </c>
    </row>
    <row r="29" spans="1:15" ht="15">
      <c r="A29" s="9">
        <v>19</v>
      </c>
      <c r="B29" s="88" t="s">
        <v>187</v>
      </c>
      <c r="C29" s="1">
        <v>243017</v>
      </c>
      <c r="D29" s="10">
        <v>11</v>
      </c>
      <c r="E29" s="11" t="s">
        <v>86</v>
      </c>
      <c r="F29" s="11">
        <v>10.5</v>
      </c>
      <c r="G29" s="14">
        <f t="shared" si="0"/>
        <v>7.777777777777778</v>
      </c>
      <c r="H29" s="11">
        <v>73.88</v>
      </c>
      <c r="I29" s="14">
        <f t="shared" si="1"/>
        <v>14.707634001082837</v>
      </c>
      <c r="J29" s="171">
        <v>417.25</v>
      </c>
      <c r="K29" s="14">
        <f t="shared" si="2"/>
        <v>26.186458957459553</v>
      </c>
      <c r="L29" s="14">
        <f t="shared" si="3"/>
        <v>48.671870736320166</v>
      </c>
      <c r="M29" s="11">
        <v>19</v>
      </c>
      <c r="N29" s="11"/>
      <c r="O29" s="14">
        <f t="shared" si="4"/>
        <v>48.67187073632017</v>
      </c>
    </row>
    <row r="30" spans="1:15" ht="15">
      <c r="A30" s="9">
        <v>20</v>
      </c>
      <c r="B30" s="88" t="s">
        <v>188</v>
      </c>
      <c r="C30" s="1">
        <v>243009</v>
      </c>
      <c r="D30" s="10">
        <v>10</v>
      </c>
      <c r="E30" s="11" t="s">
        <v>108</v>
      </c>
      <c r="F30" s="11">
        <v>21.5</v>
      </c>
      <c r="G30" s="14">
        <f t="shared" si="0"/>
        <v>15.925925925925926</v>
      </c>
      <c r="H30" s="11">
        <v>106.91</v>
      </c>
      <c r="I30" s="14">
        <f t="shared" si="1"/>
        <v>10.163689084276493</v>
      </c>
      <c r="J30" s="171">
        <v>487.38</v>
      </c>
      <c r="K30" s="14">
        <f t="shared" si="2"/>
        <v>22.418441462513847</v>
      </c>
      <c r="L30" s="14">
        <f t="shared" si="3"/>
        <v>48.50805647271626</v>
      </c>
      <c r="M30" s="11">
        <v>20</v>
      </c>
      <c r="N30" s="11"/>
      <c r="O30" s="14">
        <f t="shared" si="4"/>
        <v>48.50805647271626</v>
      </c>
    </row>
    <row r="31" spans="1:15" ht="15">
      <c r="A31" s="9">
        <v>21</v>
      </c>
      <c r="B31" s="88" t="s">
        <v>189</v>
      </c>
      <c r="C31" s="34">
        <v>243009</v>
      </c>
      <c r="D31" s="10">
        <v>9</v>
      </c>
      <c r="E31" s="11" t="s">
        <v>118</v>
      </c>
      <c r="F31" s="11">
        <v>18.5</v>
      </c>
      <c r="G31" s="14">
        <f t="shared" si="0"/>
        <v>13.703703703703704</v>
      </c>
      <c r="H31" s="11">
        <v>103.9</v>
      </c>
      <c r="I31" s="14">
        <f t="shared" si="1"/>
        <v>10.458132820019248</v>
      </c>
      <c r="J31" s="171">
        <v>463.19</v>
      </c>
      <c r="K31" s="14">
        <f t="shared" si="2"/>
        <v>23.58923983678404</v>
      </c>
      <c r="L31" s="14">
        <f t="shared" si="3"/>
        <v>47.75107636050699</v>
      </c>
      <c r="M31" s="11">
        <v>21</v>
      </c>
      <c r="N31" s="11"/>
      <c r="O31" s="14">
        <f t="shared" si="4"/>
        <v>47.75107636050699</v>
      </c>
    </row>
    <row r="32" spans="1:15" ht="15">
      <c r="A32" s="9">
        <v>22</v>
      </c>
      <c r="B32" s="89" t="s">
        <v>190</v>
      </c>
      <c r="C32" s="34">
        <v>243009</v>
      </c>
      <c r="D32" s="10">
        <v>10</v>
      </c>
      <c r="E32" s="11" t="s">
        <v>98</v>
      </c>
      <c r="F32" s="11">
        <v>8.5</v>
      </c>
      <c r="G32" s="14">
        <f t="shared" si="0"/>
        <v>6.296296296296297</v>
      </c>
      <c r="H32" s="11">
        <v>65.97</v>
      </c>
      <c r="I32" s="14">
        <f t="shared" si="1"/>
        <v>16.47112323783538</v>
      </c>
      <c r="J32" s="171">
        <v>438.64</v>
      </c>
      <c r="K32" s="14">
        <f t="shared" si="2"/>
        <v>24.90949297829655</v>
      </c>
      <c r="L32" s="14">
        <f t="shared" si="3"/>
        <v>47.676912512428224</v>
      </c>
      <c r="M32" s="11">
        <v>22</v>
      </c>
      <c r="N32" s="11"/>
      <c r="O32" s="14">
        <f t="shared" si="4"/>
        <v>47.676912512428224</v>
      </c>
    </row>
    <row r="33" spans="1:15" ht="15">
      <c r="A33" s="9">
        <v>23</v>
      </c>
      <c r="B33" s="89" t="s">
        <v>191</v>
      </c>
      <c r="C33" s="34">
        <v>243018</v>
      </c>
      <c r="D33" s="10">
        <v>9</v>
      </c>
      <c r="E33" s="11" t="s">
        <v>88</v>
      </c>
      <c r="F33" s="12">
        <v>12</v>
      </c>
      <c r="G33" s="14">
        <f t="shared" si="0"/>
        <v>8.88888888888889</v>
      </c>
      <c r="H33" s="12">
        <v>94.17</v>
      </c>
      <c r="I33" s="14">
        <f t="shared" si="1"/>
        <v>11.538706594456832</v>
      </c>
      <c r="J33" s="13">
        <v>413.46</v>
      </c>
      <c r="K33" s="14">
        <f t="shared" si="2"/>
        <v>26.42649833115658</v>
      </c>
      <c r="L33" s="14">
        <f t="shared" si="3"/>
        <v>46.854093814502306</v>
      </c>
      <c r="M33" s="11">
        <v>23</v>
      </c>
      <c r="N33" s="12"/>
      <c r="O33" s="14">
        <f t="shared" si="4"/>
        <v>46.854093814502306</v>
      </c>
    </row>
    <row r="34" spans="1:15" ht="15">
      <c r="A34" s="9">
        <v>24</v>
      </c>
      <c r="B34" s="105" t="s">
        <v>192</v>
      </c>
      <c r="C34" s="106">
        <v>243005</v>
      </c>
      <c r="D34" s="16">
        <v>11</v>
      </c>
      <c r="E34" s="17" t="s">
        <v>112</v>
      </c>
      <c r="F34" s="17">
        <v>15.5</v>
      </c>
      <c r="G34" s="14">
        <f t="shared" si="0"/>
        <v>11.481481481481481</v>
      </c>
      <c r="H34" s="107">
        <v>133.71</v>
      </c>
      <c r="I34" s="14">
        <f t="shared" si="1"/>
        <v>8.126542517388376</v>
      </c>
      <c r="J34" s="172">
        <v>402.46</v>
      </c>
      <c r="K34" s="14">
        <f t="shared" si="2"/>
        <v>27.14878497241962</v>
      </c>
      <c r="L34" s="14">
        <f t="shared" si="3"/>
        <v>46.75680897128947</v>
      </c>
      <c r="M34" s="11">
        <v>24</v>
      </c>
      <c r="N34" s="11"/>
      <c r="O34" s="14">
        <f t="shared" si="4"/>
        <v>46.75680897128947</v>
      </c>
    </row>
    <row r="35" spans="1:15" ht="15">
      <c r="A35" s="9">
        <v>25</v>
      </c>
      <c r="B35" s="89" t="s">
        <v>193</v>
      </c>
      <c r="C35" s="34">
        <v>243013</v>
      </c>
      <c r="D35" s="10">
        <v>9</v>
      </c>
      <c r="E35" s="11" t="s">
        <v>116</v>
      </c>
      <c r="F35" s="11">
        <v>10</v>
      </c>
      <c r="G35" s="14">
        <f t="shared" si="0"/>
        <v>7.407407407407407</v>
      </c>
      <c r="H35" s="11">
        <v>102.53</v>
      </c>
      <c r="I35" s="14">
        <f t="shared" si="1"/>
        <v>10.597873793036184</v>
      </c>
      <c r="J35" s="171">
        <v>381.7</v>
      </c>
      <c r="K35" s="14">
        <f t="shared" si="2"/>
        <v>28.62536023054755</v>
      </c>
      <c r="L35" s="14">
        <f t="shared" si="3"/>
        <v>46.63064143099114</v>
      </c>
      <c r="M35" s="11">
        <v>25</v>
      </c>
      <c r="N35" s="15"/>
      <c r="O35" s="14">
        <f t="shared" si="4"/>
        <v>46.63064143099113</v>
      </c>
    </row>
    <row r="36" spans="1:15" ht="15">
      <c r="A36" s="9">
        <v>26</v>
      </c>
      <c r="B36" s="89" t="s">
        <v>194</v>
      </c>
      <c r="C36" s="34">
        <v>243016</v>
      </c>
      <c r="D36" s="10">
        <v>9</v>
      </c>
      <c r="E36" s="11" t="s">
        <v>110</v>
      </c>
      <c r="F36" s="12">
        <v>12</v>
      </c>
      <c r="G36" s="14">
        <f t="shared" si="0"/>
        <v>8.88888888888889</v>
      </c>
      <c r="H36" s="12">
        <v>94.07</v>
      </c>
      <c r="I36" s="14">
        <f t="shared" si="1"/>
        <v>11.550972679919209</v>
      </c>
      <c r="J36" s="13">
        <v>417.55</v>
      </c>
      <c r="K36" s="14">
        <f t="shared" si="2"/>
        <v>26.16764459346186</v>
      </c>
      <c r="L36" s="14">
        <f t="shared" si="3"/>
        <v>46.60750616226996</v>
      </c>
      <c r="M36" s="11">
        <v>26</v>
      </c>
      <c r="N36" s="12"/>
      <c r="O36" s="14">
        <f t="shared" si="4"/>
        <v>46.60750616226996</v>
      </c>
    </row>
    <row r="37" spans="1:15" ht="15">
      <c r="A37" s="9">
        <v>27</v>
      </c>
      <c r="B37" s="88" t="s">
        <v>195</v>
      </c>
      <c r="C37" s="1">
        <v>243002</v>
      </c>
      <c r="D37" s="10">
        <v>10</v>
      </c>
      <c r="E37" s="11" t="s">
        <v>121</v>
      </c>
      <c r="F37" s="11">
        <v>11.5</v>
      </c>
      <c r="G37" s="14">
        <f t="shared" si="0"/>
        <v>8.518518518518519</v>
      </c>
      <c r="H37" s="11">
        <v>93.21</v>
      </c>
      <c r="I37" s="14">
        <f t="shared" si="1"/>
        <v>11.657547473447055</v>
      </c>
      <c r="J37" s="171">
        <v>437.47</v>
      </c>
      <c r="K37" s="14">
        <f t="shared" si="2"/>
        <v>24.976112647724413</v>
      </c>
      <c r="L37" s="14">
        <f t="shared" si="3"/>
        <v>45.152178639689986</v>
      </c>
      <c r="M37" s="11">
        <v>27</v>
      </c>
      <c r="N37" s="11"/>
      <c r="O37" s="14">
        <f t="shared" si="4"/>
        <v>45.152178639689986</v>
      </c>
    </row>
    <row r="38" spans="1:15" ht="15">
      <c r="A38" s="9">
        <v>28</v>
      </c>
      <c r="B38" s="90" t="s">
        <v>196</v>
      </c>
      <c r="C38" s="91">
        <v>243024</v>
      </c>
      <c r="D38" s="18">
        <v>10</v>
      </c>
      <c r="E38" s="12" t="s">
        <v>73</v>
      </c>
      <c r="F38" s="12">
        <v>10.5</v>
      </c>
      <c r="G38" s="14">
        <f>40*F38/54</f>
        <v>7.777777777777778</v>
      </c>
      <c r="H38" s="19">
        <v>107.52</v>
      </c>
      <c r="I38" s="14">
        <f>30*36.22/H38</f>
        <v>10.106026785714285</v>
      </c>
      <c r="J38" s="173">
        <v>408.53</v>
      </c>
      <c r="K38" s="14">
        <f>30*364.21/J38</f>
        <v>26.74540425427753</v>
      </c>
      <c r="L38" s="14">
        <f>K38+I38+G38</f>
        <v>44.629208817769594</v>
      </c>
      <c r="M38" s="11">
        <v>28</v>
      </c>
      <c r="N38" s="12"/>
      <c r="O38" s="14">
        <f aca="true" t="shared" si="5" ref="O38:O63">L38*100/100</f>
        <v>44.629208817769594</v>
      </c>
    </row>
    <row r="39" spans="1:15" ht="15">
      <c r="A39" s="9">
        <v>29</v>
      </c>
      <c r="B39" s="89" t="s">
        <v>197</v>
      </c>
      <c r="C39" s="34">
        <v>243005</v>
      </c>
      <c r="D39" s="10">
        <v>9</v>
      </c>
      <c r="E39" s="11" t="s">
        <v>117</v>
      </c>
      <c r="F39" s="11">
        <v>10.5</v>
      </c>
      <c r="G39" s="14">
        <f t="shared" si="0"/>
        <v>7.777777777777778</v>
      </c>
      <c r="H39" s="11">
        <v>132.04</v>
      </c>
      <c r="I39" s="14">
        <f t="shared" si="1"/>
        <v>8.22932444713723</v>
      </c>
      <c r="J39" s="171">
        <v>382.65</v>
      </c>
      <c r="K39" s="14">
        <f t="shared" si="2"/>
        <v>28.554292434339473</v>
      </c>
      <c r="L39" s="14">
        <f t="shared" si="3"/>
        <v>44.56139465925448</v>
      </c>
      <c r="M39" s="11">
        <v>29</v>
      </c>
      <c r="N39" s="11"/>
      <c r="O39" s="164">
        <f t="shared" si="5"/>
        <v>44.56139465925448</v>
      </c>
    </row>
    <row r="40" spans="1:15" ht="15">
      <c r="A40" s="9">
        <v>30</v>
      </c>
      <c r="B40" s="88" t="s">
        <v>198</v>
      </c>
      <c r="C40" s="34">
        <v>243010</v>
      </c>
      <c r="D40" s="10">
        <v>9</v>
      </c>
      <c r="E40" s="11" t="s">
        <v>76</v>
      </c>
      <c r="F40" s="11">
        <v>11.5</v>
      </c>
      <c r="G40" s="14">
        <f t="shared" si="0"/>
        <v>8.518518518518519</v>
      </c>
      <c r="H40" s="11">
        <v>85.1</v>
      </c>
      <c r="I40" s="14">
        <f t="shared" si="1"/>
        <v>12.768507638072855</v>
      </c>
      <c r="J40" s="171">
        <v>478.05</v>
      </c>
      <c r="K40" s="14">
        <f t="shared" si="2"/>
        <v>22.855977408220895</v>
      </c>
      <c r="L40" s="14">
        <f t="shared" si="3"/>
        <v>44.14300356481227</v>
      </c>
      <c r="M40" s="11">
        <v>30</v>
      </c>
      <c r="N40" s="11"/>
      <c r="O40" s="14">
        <f t="shared" si="5"/>
        <v>44.14300356481227</v>
      </c>
    </row>
    <row r="41" spans="1:15" ht="15">
      <c r="A41" s="9">
        <v>31</v>
      </c>
      <c r="B41" s="89" t="s">
        <v>199</v>
      </c>
      <c r="C41" s="34">
        <v>243005</v>
      </c>
      <c r="D41" s="10">
        <v>10</v>
      </c>
      <c r="E41" s="11" t="s">
        <v>109</v>
      </c>
      <c r="F41" s="11">
        <v>13</v>
      </c>
      <c r="G41" s="14">
        <f t="shared" si="0"/>
        <v>9.62962962962963</v>
      </c>
      <c r="H41" s="11">
        <v>135.03</v>
      </c>
      <c r="I41" s="14">
        <f t="shared" si="1"/>
        <v>8.047100644301265</v>
      </c>
      <c r="J41" s="171">
        <v>431.8</v>
      </c>
      <c r="K41" s="14">
        <f t="shared" si="2"/>
        <v>25.304075961093098</v>
      </c>
      <c r="L41" s="14">
        <f t="shared" si="3"/>
        <v>42.98080623502399</v>
      </c>
      <c r="M41" s="11">
        <v>31</v>
      </c>
      <c r="N41" s="11"/>
      <c r="O41" s="14">
        <f t="shared" si="5"/>
        <v>42.98080623502399</v>
      </c>
    </row>
    <row r="42" spans="1:15" ht="15">
      <c r="A42" s="9">
        <v>32</v>
      </c>
      <c r="B42" s="88" t="s">
        <v>200</v>
      </c>
      <c r="C42" s="1">
        <v>243013</v>
      </c>
      <c r="D42" s="10">
        <v>11</v>
      </c>
      <c r="E42" s="11" t="s">
        <v>119</v>
      </c>
      <c r="F42" s="11">
        <v>13</v>
      </c>
      <c r="G42" s="14">
        <f t="shared" si="0"/>
        <v>9.62962962962963</v>
      </c>
      <c r="H42" s="11">
        <v>100.38</v>
      </c>
      <c r="I42" s="14">
        <f t="shared" si="1"/>
        <v>10.824865511057979</v>
      </c>
      <c r="J42" s="171">
        <v>489.83</v>
      </c>
      <c r="K42" s="14">
        <f t="shared" si="2"/>
        <v>22.3063103525713</v>
      </c>
      <c r="L42" s="14">
        <f t="shared" si="3"/>
        <v>42.760805493258914</v>
      </c>
      <c r="M42" s="11">
        <v>32</v>
      </c>
      <c r="N42" s="11"/>
      <c r="O42" s="14">
        <f t="shared" si="5"/>
        <v>42.760805493258914</v>
      </c>
    </row>
    <row r="43" spans="1:15" ht="15">
      <c r="A43" s="9">
        <v>33</v>
      </c>
      <c r="B43" s="89" t="s">
        <v>201</v>
      </c>
      <c r="C43" s="34">
        <v>243024</v>
      </c>
      <c r="D43" s="10">
        <v>10</v>
      </c>
      <c r="E43" s="11" t="s">
        <v>105</v>
      </c>
      <c r="F43" s="11">
        <v>10</v>
      </c>
      <c r="G43" s="14">
        <f aca="true" t="shared" si="6" ref="G43:G63">40*F43/54</f>
        <v>7.407407407407407</v>
      </c>
      <c r="H43" s="11">
        <v>121.21</v>
      </c>
      <c r="I43" s="14">
        <f aca="true" t="shared" si="7" ref="I43:I63">30*36.22/H43</f>
        <v>8.96460688062041</v>
      </c>
      <c r="J43" s="171">
        <v>417.25</v>
      </c>
      <c r="K43" s="14">
        <f t="shared" si="2"/>
        <v>26.186458957459553</v>
      </c>
      <c r="L43" s="14">
        <f aca="true" t="shared" si="8" ref="L43:L63">K43+I43+G43</f>
        <v>42.55847324548737</v>
      </c>
      <c r="M43" s="11">
        <v>33</v>
      </c>
      <c r="N43" s="11"/>
      <c r="O43" s="14">
        <f t="shared" si="5"/>
        <v>42.55847324548736</v>
      </c>
    </row>
    <row r="44" spans="1:15" ht="15">
      <c r="A44" s="9">
        <v>34</v>
      </c>
      <c r="B44" s="88" t="s">
        <v>202</v>
      </c>
      <c r="C44" s="1">
        <v>243002</v>
      </c>
      <c r="D44" s="10">
        <v>9</v>
      </c>
      <c r="E44" s="11" t="s">
        <v>89</v>
      </c>
      <c r="F44" s="11">
        <v>10</v>
      </c>
      <c r="G44" s="14">
        <f t="shared" si="6"/>
        <v>7.407407407407407</v>
      </c>
      <c r="H44" s="11">
        <v>109.01</v>
      </c>
      <c r="I44" s="14">
        <f t="shared" si="7"/>
        <v>9.967892853866616</v>
      </c>
      <c r="J44" s="171">
        <v>440.09</v>
      </c>
      <c r="K44" s="14">
        <f t="shared" si="2"/>
        <v>24.827421663750595</v>
      </c>
      <c r="L44" s="14">
        <f t="shared" si="8"/>
        <v>42.20272192502462</v>
      </c>
      <c r="M44" s="11">
        <v>34</v>
      </c>
      <c r="N44" s="11"/>
      <c r="O44" s="14">
        <f t="shared" si="5"/>
        <v>42.20272192502462</v>
      </c>
    </row>
    <row r="45" spans="1:15" ht="15">
      <c r="A45" s="9">
        <v>35</v>
      </c>
      <c r="B45" s="88" t="s">
        <v>203</v>
      </c>
      <c r="C45" s="1">
        <v>243005</v>
      </c>
      <c r="D45" s="10">
        <v>11</v>
      </c>
      <c r="E45" s="11" t="s">
        <v>106</v>
      </c>
      <c r="F45" s="11">
        <v>10.5</v>
      </c>
      <c r="G45" s="14">
        <f t="shared" si="6"/>
        <v>7.777777777777778</v>
      </c>
      <c r="H45" s="11">
        <v>142.54</v>
      </c>
      <c r="I45" s="14">
        <f t="shared" si="7"/>
        <v>7.623123333801038</v>
      </c>
      <c r="J45" s="171">
        <v>441.41</v>
      </c>
      <c r="K45" s="14">
        <f t="shared" si="2"/>
        <v>24.753177318139596</v>
      </c>
      <c r="L45" s="14">
        <f t="shared" si="8"/>
        <v>40.15407842971841</v>
      </c>
      <c r="M45" s="11">
        <v>35</v>
      </c>
      <c r="N45" s="11"/>
      <c r="O45" s="14">
        <f t="shared" si="5"/>
        <v>40.15407842971841</v>
      </c>
    </row>
    <row r="46" spans="1:15" ht="15">
      <c r="A46" s="9">
        <v>36</v>
      </c>
      <c r="B46" s="88" t="s">
        <v>204</v>
      </c>
      <c r="C46" s="1">
        <v>243005</v>
      </c>
      <c r="D46" s="10">
        <v>11</v>
      </c>
      <c r="E46" s="11" t="s">
        <v>107</v>
      </c>
      <c r="F46" s="11">
        <v>10.5</v>
      </c>
      <c r="G46" s="14">
        <f t="shared" si="6"/>
        <v>7.777777777777778</v>
      </c>
      <c r="H46" s="11">
        <v>123.52</v>
      </c>
      <c r="I46" s="14">
        <f t="shared" si="7"/>
        <v>8.796955958549223</v>
      </c>
      <c r="J46" s="171">
        <v>464.84</v>
      </c>
      <c r="K46" s="14">
        <f t="shared" si="2"/>
        <v>23.505507271319164</v>
      </c>
      <c r="L46" s="14">
        <f t="shared" si="8"/>
        <v>40.080241007646165</v>
      </c>
      <c r="M46" s="11">
        <v>36</v>
      </c>
      <c r="N46" s="11"/>
      <c r="O46" s="14">
        <f t="shared" si="5"/>
        <v>40.080241007646165</v>
      </c>
    </row>
    <row r="47" spans="1:15" ht="15">
      <c r="A47" s="9">
        <v>37</v>
      </c>
      <c r="B47" s="88" t="s">
        <v>205</v>
      </c>
      <c r="C47" s="1">
        <v>243002</v>
      </c>
      <c r="D47" s="10">
        <v>10</v>
      </c>
      <c r="E47" s="11" t="s">
        <v>92</v>
      </c>
      <c r="F47" s="11">
        <v>20.5</v>
      </c>
      <c r="G47" s="14">
        <f t="shared" si="6"/>
        <v>15.185185185185185</v>
      </c>
      <c r="H47" s="11">
        <v>76.02</v>
      </c>
      <c r="I47" s="14">
        <f t="shared" si="7"/>
        <v>14.293606945540647</v>
      </c>
      <c r="J47" s="171">
        <v>0</v>
      </c>
      <c r="K47" s="14">
        <v>0</v>
      </c>
      <c r="L47" s="14">
        <f t="shared" si="8"/>
        <v>29.478792130725832</v>
      </c>
      <c r="M47" s="11">
        <v>37</v>
      </c>
      <c r="N47" s="11"/>
      <c r="O47" s="14">
        <f t="shared" si="5"/>
        <v>29.478792130725832</v>
      </c>
    </row>
    <row r="48" spans="1:15" ht="15">
      <c r="A48" s="9">
        <v>38</v>
      </c>
      <c r="B48" s="89" t="s">
        <v>206</v>
      </c>
      <c r="C48" s="34">
        <v>243018</v>
      </c>
      <c r="D48" s="10">
        <v>10</v>
      </c>
      <c r="E48" s="11" t="s">
        <v>120</v>
      </c>
      <c r="F48" s="12">
        <v>17.5</v>
      </c>
      <c r="G48" s="14">
        <f t="shared" si="6"/>
        <v>12.962962962962964</v>
      </c>
      <c r="H48" s="12">
        <v>96.73</v>
      </c>
      <c r="I48" s="14">
        <f t="shared" si="7"/>
        <v>11.233329887315206</v>
      </c>
      <c r="J48" s="13">
        <v>0</v>
      </c>
      <c r="K48" s="14">
        <v>0</v>
      </c>
      <c r="L48" s="14">
        <f t="shared" si="8"/>
        <v>24.19629285027817</v>
      </c>
      <c r="M48" s="11">
        <v>38</v>
      </c>
      <c r="N48" s="12"/>
      <c r="O48" s="14">
        <f t="shared" si="5"/>
        <v>24.19629285027817</v>
      </c>
    </row>
    <row r="49" spans="1:15" ht="15">
      <c r="A49" s="9">
        <v>39</v>
      </c>
      <c r="B49" s="89" t="s">
        <v>207</v>
      </c>
      <c r="C49" s="34">
        <v>243005</v>
      </c>
      <c r="D49" s="10">
        <v>10</v>
      </c>
      <c r="E49" s="11" t="s">
        <v>72</v>
      </c>
      <c r="F49" s="12">
        <v>19</v>
      </c>
      <c r="G49" s="14">
        <f t="shared" si="6"/>
        <v>14.074074074074074</v>
      </c>
      <c r="H49" s="12">
        <v>127.87</v>
      </c>
      <c r="I49" s="14">
        <f t="shared" si="7"/>
        <v>8.497692969422069</v>
      </c>
      <c r="J49" s="13">
        <v>0</v>
      </c>
      <c r="K49" s="14">
        <v>0</v>
      </c>
      <c r="L49" s="14">
        <f t="shared" si="8"/>
        <v>22.571767043496145</v>
      </c>
      <c r="M49" s="11">
        <v>39</v>
      </c>
      <c r="N49" s="12"/>
      <c r="O49" s="14">
        <f t="shared" si="5"/>
        <v>22.57176704349614</v>
      </c>
    </row>
    <row r="50" spans="1:15" ht="15">
      <c r="A50" s="9">
        <v>40</v>
      </c>
      <c r="B50" s="88" t="s">
        <v>208</v>
      </c>
      <c r="C50" s="1">
        <v>243012</v>
      </c>
      <c r="D50" s="10">
        <v>11</v>
      </c>
      <c r="E50" s="11" t="s">
        <v>113</v>
      </c>
      <c r="F50" s="11">
        <v>15.5</v>
      </c>
      <c r="G50" s="14">
        <f t="shared" si="6"/>
        <v>11.481481481481481</v>
      </c>
      <c r="H50" s="11">
        <v>99.9</v>
      </c>
      <c r="I50" s="14">
        <f t="shared" si="7"/>
        <v>10.876876876876876</v>
      </c>
      <c r="J50" s="171">
        <v>0</v>
      </c>
      <c r="K50" s="14">
        <v>0</v>
      </c>
      <c r="L50" s="14">
        <f t="shared" si="8"/>
        <v>22.35835835835836</v>
      </c>
      <c r="M50" s="11">
        <v>40</v>
      </c>
      <c r="N50" s="11"/>
      <c r="O50" s="14">
        <f t="shared" si="5"/>
        <v>22.35835835835836</v>
      </c>
    </row>
    <row r="51" spans="1:15" ht="15">
      <c r="A51" s="9">
        <v>41</v>
      </c>
      <c r="B51" s="88" t="s">
        <v>209</v>
      </c>
      <c r="C51" s="1">
        <v>243009</v>
      </c>
      <c r="D51" s="10">
        <v>11</v>
      </c>
      <c r="E51" s="11" t="s">
        <v>77</v>
      </c>
      <c r="F51" s="11">
        <v>16</v>
      </c>
      <c r="G51" s="14">
        <f t="shared" si="6"/>
        <v>11.851851851851851</v>
      </c>
      <c r="H51" s="11">
        <v>104.33</v>
      </c>
      <c r="I51" s="14">
        <f t="shared" si="7"/>
        <v>10.415029234160835</v>
      </c>
      <c r="J51" s="171">
        <v>0</v>
      </c>
      <c r="K51" s="14">
        <v>0</v>
      </c>
      <c r="L51" s="14">
        <f t="shared" si="8"/>
        <v>22.26688108601269</v>
      </c>
      <c r="M51" s="11">
        <v>41</v>
      </c>
      <c r="N51" s="11"/>
      <c r="O51" s="14">
        <f t="shared" si="5"/>
        <v>22.266881086012692</v>
      </c>
    </row>
    <row r="52" spans="1:15" ht="15">
      <c r="A52" s="9">
        <v>42</v>
      </c>
      <c r="B52" s="88" t="s">
        <v>210</v>
      </c>
      <c r="C52" s="1">
        <v>243012</v>
      </c>
      <c r="D52" s="10">
        <v>11</v>
      </c>
      <c r="E52" s="11" t="s">
        <v>95</v>
      </c>
      <c r="F52" s="11">
        <v>8</v>
      </c>
      <c r="G52" s="14">
        <f t="shared" si="6"/>
        <v>5.925925925925926</v>
      </c>
      <c r="H52" s="11">
        <v>69.9</v>
      </c>
      <c r="I52" s="14">
        <f t="shared" si="7"/>
        <v>15.545064377682401</v>
      </c>
      <c r="J52" s="171">
        <v>0</v>
      </c>
      <c r="K52" s="14">
        <v>0</v>
      </c>
      <c r="L52" s="14">
        <f t="shared" si="8"/>
        <v>21.470990303608325</v>
      </c>
      <c r="M52" s="11">
        <v>42</v>
      </c>
      <c r="N52" s="11"/>
      <c r="O52" s="14">
        <f t="shared" si="5"/>
        <v>21.470990303608325</v>
      </c>
    </row>
    <row r="53" spans="1:15" ht="15">
      <c r="A53" s="9">
        <v>43</v>
      </c>
      <c r="B53" s="89" t="s">
        <v>211</v>
      </c>
      <c r="C53" s="34">
        <v>243013</v>
      </c>
      <c r="D53" s="10">
        <v>9</v>
      </c>
      <c r="E53" s="11" t="s">
        <v>104</v>
      </c>
      <c r="F53" s="11">
        <v>14</v>
      </c>
      <c r="G53" s="14">
        <f t="shared" si="6"/>
        <v>10.37037037037037</v>
      </c>
      <c r="H53" s="11">
        <v>105.89</v>
      </c>
      <c r="I53" s="14">
        <f t="shared" si="7"/>
        <v>10.261592218339786</v>
      </c>
      <c r="J53" s="171">
        <v>0</v>
      </c>
      <c r="K53" s="14">
        <v>0</v>
      </c>
      <c r="L53" s="14">
        <f t="shared" si="8"/>
        <v>20.631962588710156</v>
      </c>
      <c r="M53" s="11">
        <v>43</v>
      </c>
      <c r="N53" s="11"/>
      <c r="O53" s="14">
        <f t="shared" si="5"/>
        <v>20.631962588710156</v>
      </c>
    </row>
    <row r="54" spans="1:15" ht="15">
      <c r="A54" s="9">
        <v>44</v>
      </c>
      <c r="B54" s="88" t="s">
        <v>212</v>
      </c>
      <c r="C54" s="1">
        <v>243002</v>
      </c>
      <c r="D54" s="10">
        <v>9</v>
      </c>
      <c r="E54" s="11" t="s">
        <v>75</v>
      </c>
      <c r="F54" s="11">
        <v>16</v>
      </c>
      <c r="G54" s="14">
        <f t="shared" si="6"/>
        <v>11.851851851851851</v>
      </c>
      <c r="H54" s="11">
        <v>123.92</v>
      </c>
      <c r="I54" s="14">
        <f t="shared" si="7"/>
        <v>8.768560361523562</v>
      </c>
      <c r="J54" s="171">
        <v>0</v>
      </c>
      <c r="K54" s="14">
        <v>0</v>
      </c>
      <c r="L54" s="14">
        <f t="shared" si="8"/>
        <v>20.620412213375413</v>
      </c>
      <c r="M54" s="11">
        <v>44</v>
      </c>
      <c r="N54" s="11"/>
      <c r="O54" s="14">
        <f t="shared" si="5"/>
        <v>20.620412213375413</v>
      </c>
    </row>
    <row r="55" spans="1:15" ht="15">
      <c r="A55" s="9">
        <v>45</v>
      </c>
      <c r="B55" s="88" t="s">
        <v>213</v>
      </c>
      <c r="C55" s="1">
        <v>243017</v>
      </c>
      <c r="D55" s="10">
        <v>11</v>
      </c>
      <c r="E55" s="11" t="s">
        <v>71</v>
      </c>
      <c r="F55" s="11">
        <v>8</v>
      </c>
      <c r="G55" s="14">
        <f t="shared" si="6"/>
        <v>5.925925925925926</v>
      </c>
      <c r="H55" s="11">
        <v>80.63</v>
      </c>
      <c r="I55" s="14">
        <f t="shared" si="7"/>
        <v>13.476373558228946</v>
      </c>
      <c r="J55" s="171">
        <v>0</v>
      </c>
      <c r="K55" s="14">
        <v>0</v>
      </c>
      <c r="L55" s="14">
        <f t="shared" si="8"/>
        <v>19.402299484154874</v>
      </c>
      <c r="M55" s="11">
        <v>45</v>
      </c>
      <c r="N55" s="11"/>
      <c r="O55" s="14">
        <f t="shared" si="5"/>
        <v>19.402299484154874</v>
      </c>
    </row>
    <row r="56" spans="1:15" ht="15">
      <c r="A56" s="9">
        <v>46</v>
      </c>
      <c r="B56" s="88" t="s">
        <v>214</v>
      </c>
      <c r="C56" s="1">
        <v>243013</v>
      </c>
      <c r="D56" s="10">
        <v>9</v>
      </c>
      <c r="E56" s="11" t="s">
        <v>111</v>
      </c>
      <c r="F56" s="11">
        <v>13.5</v>
      </c>
      <c r="G56" s="14">
        <f t="shared" si="6"/>
        <v>10</v>
      </c>
      <c r="H56" s="11">
        <v>121.3</v>
      </c>
      <c r="I56" s="14">
        <f t="shared" si="7"/>
        <v>8.95795548227535</v>
      </c>
      <c r="J56" s="171">
        <v>0</v>
      </c>
      <c r="K56" s="14">
        <v>0</v>
      </c>
      <c r="L56" s="14">
        <f t="shared" si="8"/>
        <v>18.957955482275352</v>
      </c>
      <c r="M56" s="11">
        <v>46</v>
      </c>
      <c r="N56" s="15"/>
      <c r="O56" s="14">
        <f t="shared" si="5"/>
        <v>18.957955482275352</v>
      </c>
    </row>
    <row r="57" spans="1:15" ht="15">
      <c r="A57" s="9">
        <v>47</v>
      </c>
      <c r="B57" s="89" t="s">
        <v>215</v>
      </c>
      <c r="C57" s="34">
        <v>243002</v>
      </c>
      <c r="D57" s="10">
        <v>9</v>
      </c>
      <c r="E57" s="11" t="s">
        <v>90</v>
      </c>
      <c r="F57" s="11">
        <v>8</v>
      </c>
      <c r="G57" s="14">
        <f t="shared" si="6"/>
        <v>5.925925925925926</v>
      </c>
      <c r="H57" s="11">
        <v>86.94</v>
      </c>
      <c r="I57" s="14">
        <f t="shared" si="7"/>
        <v>12.498274672187716</v>
      </c>
      <c r="J57" s="171">
        <v>0</v>
      </c>
      <c r="K57" s="14">
        <v>0</v>
      </c>
      <c r="L57" s="14">
        <f t="shared" si="8"/>
        <v>18.424200598113643</v>
      </c>
      <c r="M57" s="11">
        <v>47</v>
      </c>
      <c r="N57" s="15"/>
      <c r="O57" s="14">
        <f t="shared" si="5"/>
        <v>18.424200598113643</v>
      </c>
    </row>
    <row r="58" spans="1:15" ht="15">
      <c r="A58" s="9">
        <v>48</v>
      </c>
      <c r="B58" s="88" t="s">
        <v>216</v>
      </c>
      <c r="C58" s="1">
        <v>243005</v>
      </c>
      <c r="D58" s="10">
        <v>9</v>
      </c>
      <c r="E58" s="11" t="s">
        <v>84</v>
      </c>
      <c r="F58" s="11">
        <v>11</v>
      </c>
      <c r="G58" s="14">
        <f t="shared" si="6"/>
        <v>8.148148148148149</v>
      </c>
      <c r="H58" s="11">
        <v>128.96</v>
      </c>
      <c r="I58" s="14">
        <f t="shared" si="7"/>
        <v>8.425868486352357</v>
      </c>
      <c r="J58" s="171">
        <v>0</v>
      </c>
      <c r="K58" s="14">
        <v>0</v>
      </c>
      <c r="L58" s="14">
        <f t="shared" si="8"/>
        <v>16.574016634500506</v>
      </c>
      <c r="M58" s="11">
        <v>48</v>
      </c>
      <c r="N58" s="15"/>
      <c r="O58" s="14">
        <f t="shared" si="5"/>
        <v>16.574016634500506</v>
      </c>
    </row>
    <row r="59" spans="1:15" ht="15">
      <c r="A59" s="9">
        <v>49</v>
      </c>
      <c r="B59" s="89" t="s">
        <v>217</v>
      </c>
      <c r="C59" s="34">
        <v>243012</v>
      </c>
      <c r="D59" s="10">
        <v>9</v>
      </c>
      <c r="E59" s="11" t="s">
        <v>115</v>
      </c>
      <c r="F59" s="12">
        <v>10.5</v>
      </c>
      <c r="G59" s="14">
        <f t="shared" si="6"/>
        <v>7.777777777777778</v>
      </c>
      <c r="H59" s="12">
        <v>127.34</v>
      </c>
      <c r="I59" s="14">
        <f t="shared" si="7"/>
        <v>8.533061096277681</v>
      </c>
      <c r="J59" s="13">
        <v>0</v>
      </c>
      <c r="K59" s="14">
        <v>0</v>
      </c>
      <c r="L59" s="14">
        <f t="shared" si="8"/>
        <v>16.31083887405546</v>
      </c>
      <c r="M59" s="11">
        <v>49</v>
      </c>
      <c r="N59" s="12"/>
      <c r="O59" s="14">
        <f t="shared" si="5"/>
        <v>16.31083887405546</v>
      </c>
    </row>
    <row r="60" spans="1:15" ht="15">
      <c r="A60" s="9">
        <v>50</v>
      </c>
      <c r="B60" s="88" t="s">
        <v>218</v>
      </c>
      <c r="C60" s="1">
        <v>243020</v>
      </c>
      <c r="D60" s="10">
        <v>10</v>
      </c>
      <c r="E60" s="11" t="s">
        <v>91</v>
      </c>
      <c r="F60" s="11">
        <v>10</v>
      </c>
      <c r="G60" s="14">
        <f t="shared" si="6"/>
        <v>7.407407407407407</v>
      </c>
      <c r="H60" s="11">
        <v>132.03</v>
      </c>
      <c r="I60" s="14">
        <f t="shared" si="7"/>
        <v>8.229947739150193</v>
      </c>
      <c r="J60" s="171">
        <v>0</v>
      </c>
      <c r="K60" s="14">
        <v>0</v>
      </c>
      <c r="L60" s="14">
        <f t="shared" si="8"/>
        <v>15.6373551465576</v>
      </c>
      <c r="M60" s="11">
        <v>50</v>
      </c>
      <c r="N60" s="11"/>
      <c r="O60" s="14">
        <f t="shared" si="5"/>
        <v>15.6373551465576</v>
      </c>
    </row>
    <row r="61" spans="1:15" ht="15">
      <c r="A61" s="9">
        <v>51</v>
      </c>
      <c r="B61" s="89" t="s">
        <v>219</v>
      </c>
      <c r="C61" s="34">
        <v>243012</v>
      </c>
      <c r="D61" s="10">
        <v>9</v>
      </c>
      <c r="E61" s="11" t="s">
        <v>102</v>
      </c>
      <c r="F61" s="11">
        <v>4.5</v>
      </c>
      <c r="G61" s="14">
        <f t="shared" si="6"/>
        <v>3.3333333333333335</v>
      </c>
      <c r="H61" s="11">
        <v>91.25</v>
      </c>
      <c r="I61" s="14">
        <f t="shared" si="7"/>
        <v>11.907945205479452</v>
      </c>
      <c r="J61" s="171">
        <v>0</v>
      </c>
      <c r="K61" s="14">
        <v>0</v>
      </c>
      <c r="L61" s="14">
        <f t="shared" si="8"/>
        <v>15.241278538812786</v>
      </c>
      <c r="M61" s="11">
        <v>51</v>
      </c>
      <c r="N61" s="15"/>
      <c r="O61" s="14">
        <f t="shared" si="5"/>
        <v>15.241278538812786</v>
      </c>
    </row>
    <row r="62" spans="1:15" ht="15">
      <c r="A62" s="9">
        <v>52</v>
      </c>
      <c r="B62" s="89" t="s">
        <v>220</v>
      </c>
      <c r="C62" s="1">
        <v>243024</v>
      </c>
      <c r="D62" s="10">
        <v>9</v>
      </c>
      <c r="E62" s="11" t="s">
        <v>93</v>
      </c>
      <c r="F62" s="12">
        <v>5.5</v>
      </c>
      <c r="G62" s="14">
        <f t="shared" si="6"/>
        <v>4.074074074074074</v>
      </c>
      <c r="H62" s="12">
        <v>99.8</v>
      </c>
      <c r="I62" s="14">
        <f t="shared" si="7"/>
        <v>10.887775551102203</v>
      </c>
      <c r="J62" s="13">
        <v>0</v>
      </c>
      <c r="K62" s="14">
        <v>0</v>
      </c>
      <c r="L62" s="14">
        <f t="shared" si="8"/>
        <v>14.961849625176278</v>
      </c>
      <c r="M62" s="11">
        <v>52</v>
      </c>
      <c r="N62" s="12"/>
      <c r="O62" s="14">
        <f t="shared" si="5"/>
        <v>14.961849625176278</v>
      </c>
    </row>
    <row r="63" spans="1:15" ht="15">
      <c r="A63" s="64">
        <v>53</v>
      </c>
      <c r="B63" s="88" t="s">
        <v>221</v>
      </c>
      <c r="C63" s="1">
        <v>243020</v>
      </c>
      <c r="D63" s="10">
        <v>11</v>
      </c>
      <c r="E63" s="11" t="s">
        <v>100</v>
      </c>
      <c r="F63" s="11">
        <v>7</v>
      </c>
      <c r="G63" s="14">
        <f t="shared" si="6"/>
        <v>5.185185185185185</v>
      </c>
      <c r="H63" s="11">
        <v>116.77</v>
      </c>
      <c r="I63" s="14">
        <f t="shared" si="7"/>
        <v>9.30547229596643</v>
      </c>
      <c r="J63" s="171">
        <v>0</v>
      </c>
      <c r="K63" s="14">
        <v>0</v>
      </c>
      <c r="L63" s="14">
        <f t="shared" si="8"/>
        <v>14.490657481151615</v>
      </c>
      <c r="M63" s="11">
        <v>53</v>
      </c>
      <c r="N63" s="11"/>
      <c r="O63" s="14">
        <f t="shared" si="5"/>
        <v>14.490657481151615</v>
      </c>
    </row>
    <row r="64" spans="1:2" ht="15">
      <c r="A64" s="168"/>
      <c r="B64" t="s">
        <v>222</v>
      </c>
    </row>
    <row r="65" spans="2:3" ht="15.75">
      <c r="B65" s="20"/>
      <c r="C65" s="20" t="s">
        <v>22</v>
      </c>
    </row>
    <row r="66" spans="2:3" ht="15.75">
      <c r="B66" s="20"/>
      <c r="C66" s="20"/>
    </row>
    <row r="67" spans="2:3" ht="15.75">
      <c r="B67" s="20"/>
      <c r="C67" s="28" t="s">
        <v>17</v>
      </c>
    </row>
    <row r="68" spans="2:3" ht="15.75">
      <c r="B68" s="20"/>
      <c r="C68" s="20" t="s">
        <v>14</v>
      </c>
    </row>
    <row r="69" spans="2:3" ht="15.75">
      <c r="B69" s="20"/>
      <c r="C69" s="20" t="s">
        <v>23</v>
      </c>
    </row>
    <row r="70" spans="2:3" ht="15.75">
      <c r="B70" s="20"/>
      <c r="C70" s="20" t="s">
        <v>15</v>
      </c>
    </row>
    <row r="71" ht="15.75">
      <c r="C71" s="20" t="s">
        <v>24</v>
      </c>
    </row>
    <row r="72" ht="15.75">
      <c r="C72" s="20" t="s">
        <v>16</v>
      </c>
    </row>
    <row r="73" ht="15.75">
      <c r="C73" s="22" t="s">
        <v>25</v>
      </c>
    </row>
  </sheetData>
  <sheetProtection/>
  <mergeCells count="17">
    <mergeCell ref="A2:O2"/>
    <mergeCell ref="A3:O3"/>
    <mergeCell ref="A4:O4"/>
    <mergeCell ref="A5:O5"/>
    <mergeCell ref="A7:O7"/>
    <mergeCell ref="A9:A10"/>
    <mergeCell ref="B9:B10"/>
    <mergeCell ref="C9:C10"/>
    <mergeCell ref="D9:D10"/>
    <mergeCell ref="E9:E10"/>
    <mergeCell ref="L9:L10"/>
    <mergeCell ref="M9:M10"/>
    <mergeCell ref="N9:N10"/>
    <mergeCell ref="O9:O10"/>
    <mergeCell ref="J9:K9"/>
    <mergeCell ref="H9:I9"/>
    <mergeCell ref="F9:G9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95" zoomScaleSheetLayoutView="95" zoomScalePageLayoutView="75" workbookViewId="0" topLeftCell="A6">
      <selection activeCell="D6" activeCellId="1" sqref="B1:B16384 D1:E16384"/>
    </sheetView>
  </sheetViews>
  <sheetFormatPr defaultColWidth="9.140625" defaultRowHeight="15"/>
  <cols>
    <col min="1" max="1" width="4.57421875" style="0" customWidth="1"/>
    <col min="2" max="2" width="14.421875" style="0" customWidth="1"/>
    <col min="3" max="3" width="25.57421875" style="0" customWidth="1"/>
    <col min="4" max="4" width="4.57421875" style="0" customWidth="1"/>
    <col min="5" max="5" width="19.421875" style="0" customWidth="1"/>
    <col min="6" max="6" width="11.8515625" style="0" customWidth="1"/>
    <col min="7" max="7" width="8.7109375" style="0" customWidth="1"/>
    <col min="8" max="8" width="9.421875" style="0" customWidth="1"/>
    <col min="9" max="9" width="7.421875" style="0" customWidth="1"/>
    <col min="10" max="10" width="9.28125" style="0" customWidth="1"/>
    <col min="11" max="11" width="6.421875" style="0" customWidth="1"/>
    <col min="12" max="12" width="13.421875" style="0" customWidth="1"/>
    <col min="13" max="13" width="5.140625" style="0" customWidth="1"/>
    <col min="14" max="14" width="7.421875" style="0" customWidth="1"/>
    <col min="15" max="15" width="11.28125" style="0" customWidth="1"/>
  </cols>
  <sheetData>
    <row r="1" ht="15">
      <c r="J1" s="5" t="s">
        <v>20</v>
      </c>
    </row>
    <row r="2" spans="1:15" ht="15.75">
      <c r="A2" s="186" t="s">
        <v>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5.7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.75">
      <c r="A4" s="186" t="s">
        <v>13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5.75">
      <c r="A5" s="186" t="s">
        <v>21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187" t="s">
        <v>122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</row>
    <row r="8" spans="1:15" ht="15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s="27" customFormat="1" ht="48" customHeight="1">
      <c r="A9" s="176" t="s">
        <v>1</v>
      </c>
      <c r="B9" s="194" t="s">
        <v>2</v>
      </c>
      <c r="C9" s="194" t="s">
        <v>3</v>
      </c>
      <c r="D9" s="196" t="s">
        <v>4</v>
      </c>
      <c r="E9" s="194" t="s">
        <v>18</v>
      </c>
      <c r="F9" s="192" t="s">
        <v>10</v>
      </c>
      <c r="G9" s="193"/>
      <c r="H9" s="190" t="s">
        <v>124</v>
      </c>
      <c r="I9" s="191"/>
      <c r="J9" s="188" t="s">
        <v>30</v>
      </c>
      <c r="K9" s="189"/>
      <c r="L9" s="194" t="s">
        <v>5</v>
      </c>
      <c r="M9" s="196" t="s">
        <v>6</v>
      </c>
      <c r="N9" s="194" t="s">
        <v>7</v>
      </c>
      <c r="O9" s="194" t="s">
        <v>8</v>
      </c>
    </row>
    <row r="10" spans="1:15" s="27" customFormat="1" ht="51" customHeight="1">
      <c r="A10" s="177"/>
      <c r="B10" s="195"/>
      <c r="C10" s="195"/>
      <c r="D10" s="197"/>
      <c r="E10" s="195"/>
      <c r="F10" s="170" t="s">
        <v>11</v>
      </c>
      <c r="G10" s="170" t="s">
        <v>12</v>
      </c>
      <c r="H10" s="170" t="s">
        <v>19</v>
      </c>
      <c r="I10" s="170" t="s">
        <v>12</v>
      </c>
      <c r="J10" s="170" t="s">
        <v>19</v>
      </c>
      <c r="K10" s="170" t="s">
        <v>12</v>
      </c>
      <c r="L10" s="195"/>
      <c r="M10" s="197"/>
      <c r="N10" s="195"/>
      <c r="O10" s="195"/>
    </row>
    <row r="11" spans="1:15" ht="15">
      <c r="A11" s="75">
        <v>1</v>
      </c>
      <c r="B11" s="66" t="s">
        <v>132</v>
      </c>
      <c r="C11" s="40">
        <v>243016</v>
      </c>
      <c r="D11" s="40">
        <v>7</v>
      </c>
      <c r="E11" s="1" t="s">
        <v>60</v>
      </c>
      <c r="F11" s="1">
        <v>36</v>
      </c>
      <c r="G11" s="76">
        <f aca="true" t="shared" si="0" ref="G11:G21">40*F11/57</f>
        <v>25.263157894736842</v>
      </c>
      <c r="H11" s="1">
        <v>59.34</v>
      </c>
      <c r="I11" s="76">
        <f aca="true" t="shared" si="1" ref="I11:I20">30*42.27/H11</f>
        <v>21.37007077856421</v>
      </c>
      <c r="J11" s="94">
        <v>471.34</v>
      </c>
      <c r="K11" s="76">
        <f aca="true" t="shared" si="2" ref="K11:K20">30*455.7/J11</f>
        <v>29.00454024695549</v>
      </c>
      <c r="L11" s="102">
        <f aca="true" t="shared" si="3" ref="L11:L21">K11+I11+G11</f>
        <v>75.63776892025655</v>
      </c>
      <c r="M11" s="96">
        <v>1</v>
      </c>
      <c r="N11" s="15" t="s">
        <v>128</v>
      </c>
      <c r="O11" s="76">
        <f aca="true" t="shared" si="4" ref="O11:O21">L11*100/100</f>
        <v>75.63776892025655</v>
      </c>
    </row>
    <row r="12" spans="1:15" ht="15">
      <c r="A12" s="163">
        <v>2</v>
      </c>
      <c r="B12" s="66" t="s">
        <v>133</v>
      </c>
      <c r="C12" s="40">
        <v>243013</v>
      </c>
      <c r="D12" s="40">
        <v>7</v>
      </c>
      <c r="E12" s="1" t="s">
        <v>41</v>
      </c>
      <c r="F12" s="1">
        <v>22</v>
      </c>
      <c r="G12" s="76">
        <f t="shared" si="0"/>
        <v>15.43859649122807</v>
      </c>
      <c r="H12" s="1">
        <v>42.27</v>
      </c>
      <c r="I12" s="76">
        <f t="shared" si="1"/>
        <v>30</v>
      </c>
      <c r="J12" s="94">
        <v>455.66</v>
      </c>
      <c r="K12" s="76">
        <f t="shared" si="2"/>
        <v>30.002633542553657</v>
      </c>
      <c r="L12" s="102">
        <f t="shared" si="3"/>
        <v>75.44123003378172</v>
      </c>
      <c r="M12" s="96">
        <v>2</v>
      </c>
      <c r="N12" s="15" t="s">
        <v>129</v>
      </c>
      <c r="O12" s="76">
        <f t="shared" si="4"/>
        <v>75.44123003378172</v>
      </c>
    </row>
    <row r="13" spans="1:15" ht="15">
      <c r="A13" s="75">
        <v>3</v>
      </c>
      <c r="B13" s="77" t="s">
        <v>144</v>
      </c>
      <c r="C13" s="40">
        <v>243009</v>
      </c>
      <c r="D13" s="40">
        <v>7</v>
      </c>
      <c r="E13" s="1" t="s">
        <v>33</v>
      </c>
      <c r="F13" s="1">
        <v>18.5</v>
      </c>
      <c r="G13" s="76">
        <f t="shared" si="0"/>
        <v>12.982456140350877</v>
      </c>
      <c r="H13" s="1">
        <v>61.3</v>
      </c>
      <c r="I13" s="76">
        <f t="shared" si="1"/>
        <v>20.686786296900493</v>
      </c>
      <c r="J13" s="94">
        <v>478.52</v>
      </c>
      <c r="K13" s="76">
        <f t="shared" si="2"/>
        <v>28.569338794616737</v>
      </c>
      <c r="L13" s="76">
        <f t="shared" si="3"/>
        <v>62.23858123186811</v>
      </c>
      <c r="M13" s="96">
        <v>3</v>
      </c>
      <c r="N13" s="82" t="s">
        <v>130</v>
      </c>
      <c r="O13" s="76">
        <f t="shared" si="4"/>
        <v>62.23858123186811</v>
      </c>
    </row>
    <row r="14" spans="1:15" ht="15">
      <c r="A14" s="75">
        <v>4</v>
      </c>
      <c r="B14" s="67" t="s">
        <v>146</v>
      </c>
      <c r="C14" s="40">
        <v>243007</v>
      </c>
      <c r="D14" s="40">
        <v>7</v>
      </c>
      <c r="E14" s="1" t="s">
        <v>62</v>
      </c>
      <c r="F14" s="1">
        <v>28</v>
      </c>
      <c r="G14" s="76">
        <f t="shared" si="0"/>
        <v>19.649122807017545</v>
      </c>
      <c r="H14" s="1">
        <v>117.85</v>
      </c>
      <c r="I14" s="76">
        <f t="shared" si="1"/>
        <v>10.760288502333477</v>
      </c>
      <c r="J14" s="94">
        <v>460.85</v>
      </c>
      <c r="K14" s="76">
        <f t="shared" si="2"/>
        <v>29.66474991862862</v>
      </c>
      <c r="L14" s="76">
        <f t="shared" si="3"/>
        <v>60.074161227979644</v>
      </c>
      <c r="M14" s="96">
        <v>4</v>
      </c>
      <c r="N14" s="96"/>
      <c r="O14" s="76">
        <f t="shared" si="4"/>
        <v>60.07416122797965</v>
      </c>
    </row>
    <row r="15" spans="1:15" ht="15">
      <c r="A15" s="163">
        <v>5</v>
      </c>
      <c r="B15" s="66" t="s">
        <v>147</v>
      </c>
      <c r="C15" s="40">
        <v>243012</v>
      </c>
      <c r="D15" s="40">
        <v>7</v>
      </c>
      <c r="E15" s="1" t="s">
        <v>40</v>
      </c>
      <c r="F15" s="1">
        <v>21.5</v>
      </c>
      <c r="G15" s="76">
        <f t="shared" si="0"/>
        <v>15.087719298245615</v>
      </c>
      <c r="H15" s="1">
        <v>87.48</v>
      </c>
      <c r="I15" s="76">
        <f t="shared" si="1"/>
        <v>14.495884773662553</v>
      </c>
      <c r="J15" s="94">
        <v>459.86</v>
      </c>
      <c r="K15" s="76">
        <f t="shared" si="2"/>
        <v>29.728613056147523</v>
      </c>
      <c r="L15" s="76">
        <f t="shared" si="3"/>
        <v>59.31221712805569</v>
      </c>
      <c r="M15" s="96">
        <v>5</v>
      </c>
      <c r="N15" s="96"/>
      <c r="O15" s="76">
        <f t="shared" si="4"/>
        <v>59.31221712805569</v>
      </c>
    </row>
    <row r="16" spans="1:15" ht="15">
      <c r="A16" s="75">
        <v>6</v>
      </c>
      <c r="B16" s="78" t="s">
        <v>148</v>
      </c>
      <c r="C16" s="40">
        <v>243005</v>
      </c>
      <c r="D16" s="79">
        <v>7</v>
      </c>
      <c r="E16" s="1" t="s">
        <v>63</v>
      </c>
      <c r="F16" s="1">
        <v>16</v>
      </c>
      <c r="G16" s="76">
        <f t="shared" si="0"/>
        <v>11.228070175438596</v>
      </c>
      <c r="H16" s="1">
        <v>71.89</v>
      </c>
      <c r="I16" s="76">
        <f t="shared" si="1"/>
        <v>17.639449158436502</v>
      </c>
      <c r="J16" s="94">
        <v>495.79</v>
      </c>
      <c r="K16" s="76">
        <f t="shared" si="2"/>
        <v>27.574174549708545</v>
      </c>
      <c r="L16" s="76">
        <f t="shared" si="3"/>
        <v>56.441693883583646</v>
      </c>
      <c r="M16" s="96">
        <v>6</v>
      </c>
      <c r="N16" s="162"/>
      <c r="O16" s="76">
        <f t="shared" si="4"/>
        <v>56.441693883583646</v>
      </c>
    </row>
    <row r="17" spans="1:15" ht="15">
      <c r="A17" s="75">
        <v>7</v>
      </c>
      <c r="B17" s="77" t="s">
        <v>149</v>
      </c>
      <c r="C17" s="40">
        <v>243009</v>
      </c>
      <c r="D17" s="40">
        <v>7</v>
      </c>
      <c r="E17" s="1" t="s">
        <v>61</v>
      </c>
      <c r="F17" s="1">
        <v>21</v>
      </c>
      <c r="G17" s="76">
        <f t="shared" si="0"/>
        <v>14.736842105263158</v>
      </c>
      <c r="H17" s="1">
        <v>83.45</v>
      </c>
      <c r="I17" s="76">
        <f t="shared" si="1"/>
        <v>15.195925704014382</v>
      </c>
      <c r="J17" s="94">
        <v>543.92</v>
      </c>
      <c r="K17" s="76">
        <f t="shared" si="2"/>
        <v>25.134210913369614</v>
      </c>
      <c r="L17" s="76">
        <f t="shared" si="3"/>
        <v>55.06697872264716</v>
      </c>
      <c r="M17" s="96">
        <v>7</v>
      </c>
      <c r="N17" s="96"/>
      <c r="O17" s="76">
        <f t="shared" si="4"/>
        <v>55.06697872264716</v>
      </c>
    </row>
    <row r="18" spans="1:15" ht="15">
      <c r="A18" s="163">
        <v>8</v>
      </c>
      <c r="B18" s="67" t="s">
        <v>150</v>
      </c>
      <c r="C18" s="40">
        <v>243010</v>
      </c>
      <c r="D18" s="80">
        <v>7</v>
      </c>
      <c r="E18" s="1" t="s">
        <v>64</v>
      </c>
      <c r="F18" s="1">
        <v>23.5</v>
      </c>
      <c r="G18" s="76">
        <f t="shared" si="0"/>
        <v>16.49122807017544</v>
      </c>
      <c r="H18" s="1">
        <v>92.96</v>
      </c>
      <c r="I18" s="76">
        <f t="shared" si="1"/>
        <v>13.64135111876076</v>
      </c>
      <c r="J18" s="94">
        <v>559.69</v>
      </c>
      <c r="K18" s="76">
        <f t="shared" si="2"/>
        <v>24.426021547642442</v>
      </c>
      <c r="L18" s="76">
        <f t="shared" si="3"/>
        <v>54.55860073657864</v>
      </c>
      <c r="M18" s="96">
        <v>8</v>
      </c>
      <c r="N18" s="96"/>
      <c r="O18" s="76">
        <f t="shared" si="4"/>
        <v>54.55860073657864</v>
      </c>
    </row>
    <row r="19" spans="1:15" ht="15">
      <c r="A19" s="75">
        <v>9</v>
      </c>
      <c r="B19" s="67" t="s">
        <v>151</v>
      </c>
      <c r="C19" s="40">
        <v>243007</v>
      </c>
      <c r="D19" s="40">
        <v>7</v>
      </c>
      <c r="E19" s="1" t="s">
        <v>55</v>
      </c>
      <c r="F19" s="1">
        <v>18.5</v>
      </c>
      <c r="G19" s="76">
        <f t="shared" si="0"/>
        <v>12.982456140350877</v>
      </c>
      <c r="H19" s="1">
        <v>99.32</v>
      </c>
      <c r="I19" s="76">
        <f t="shared" si="1"/>
        <v>12.767821184051552</v>
      </c>
      <c r="J19" s="94">
        <v>514.71</v>
      </c>
      <c r="K19" s="76">
        <f t="shared" si="2"/>
        <v>26.560587515299876</v>
      </c>
      <c r="L19" s="76">
        <f t="shared" si="3"/>
        <v>52.310864839702305</v>
      </c>
      <c r="M19" s="96">
        <v>9</v>
      </c>
      <c r="N19" s="96"/>
      <c r="O19" s="76">
        <f t="shared" si="4"/>
        <v>52.310864839702305</v>
      </c>
    </row>
    <row r="20" spans="1:15" ht="15">
      <c r="A20" s="75">
        <v>10</v>
      </c>
      <c r="B20" s="66" t="s">
        <v>153</v>
      </c>
      <c r="C20" s="40">
        <v>243016</v>
      </c>
      <c r="D20" s="40">
        <v>7</v>
      </c>
      <c r="E20" s="1" t="s">
        <v>42</v>
      </c>
      <c r="F20" s="1">
        <v>14</v>
      </c>
      <c r="G20" s="76">
        <f t="shared" si="0"/>
        <v>9.824561403508772</v>
      </c>
      <c r="H20" s="1">
        <v>107.04</v>
      </c>
      <c r="I20" s="76">
        <f t="shared" si="1"/>
        <v>11.846973094170405</v>
      </c>
      <c r="J20" s="94">
        <v>522.29</v>
      </c>
      <c r="K20" s="76">
        <f t="shared" si="2"/>
        <v>26.175113442723394</v>
      </c>
      <c r="L20" s="76">
        <f t="shared" si="3"/>
        <v>47.84664794040257</v>
      </c>
      <c r="M20" s="96">
        <v>10</v>
      </c>
      <c r="N20" s="96"/>
      <c r="O20" s="76">
        <f t="shared" si="4"/>
        <v>47.84664794040257</v>
      </c>
    </row>
    <row r="21" spans="1:15" ht="15">
      <c r="A21" s="163">
        <v>11</v>
      </c>
      <c r="B21" s="66" t="s">
        <v>168</v>
      </c>
      <c r="C21" s="40">
        <v>243016</v>
      </c>
      <c r="D21" s="40">
        <v>7</v>
      </c>
      <c r="E21" s="1" t="s">
        <v>32</v>
      </c>
      <c r="F21" s="1">
        <v>12.5</v>
      </c>
      <c r="G21" s="76">
        <f t="shared" si="0"/>
        <v>8.771929824561404</v>
      </c>
      <c r="H21" s="94">
        <v>0</v>
      </c>
      <c r="I21" s="76">
        <v>0</v>
      </c>
      <c r="J21" s="94">
        <v>0</v>
      </c>
      <c r="K21" s="76">
        <v>0</v>
      </c>
      <c r="L21" s="76">
        <f t="shared" si="3"/>
        <v>8.771929824561404</v>
      </c>
      <c r="M21" s="96">
        <v>11</v>
      </c>
      <c r="N21" s="96"/>
      <c r="O21" s="76">
        <f t="shared" si="4"/>
        <v>8.771929824561404</v>
      </c>
    </row>
    <row r="22" spans="2:3" ht="15">
      <c r="B22" s="45"/>
      <c r="C22" s="43" t="s">
        <v>22</v>
      </c>
    </row>
    <row r="23" spans="2:3" ht="15">
      <c r="B23" s="45"/>
      <c r="C23" s="43"/>
    </row>
    <row r="24" spans="2:3" ht="15">
      <c r="B24" s="45"/>
      <c r="C24" s="45" t="s">
        <v>17</v>
      </c>
    </row>
    <row r="25" spans="2:3" ht="15">
      <c r="B25" s="45"/>
      <c r="C25" s="43" t="s">
        <v>14</v>
      </c>
    </row>
    <row r="26" spans="2:3" ht="15">
      <c r="B26" s="45"/>
      <c r="C26" s="43" t="s">
        <v>23</v>
      </c>
    </row>
    <row r="27" spans="2:3" ht="15">
      <c r="B27" s="45"/>
      <c r="C27" s="43" t="s">
        <v>15</v>
      </c>
    </row>
    <row r="28" spans="2:3" ht="15">
      <c r="B28" s="45"/>
      <c r="C28" s="43" t="s">
        <v>24</v>
      </c>
    </row>
    <row r="29" spans="2:5" ht="15">
      <c r="B29" s="45"/>
      <c r="C29" s="43" t="s">
        <v>16</v>
      </c>
      <c r="E29" s="169"/>
    </row>
    <row r="30" spans="2:3" ht="15">
      <c r="B30" s="45"/>
      <c r="C30" s="46" t="s">
        <v>25</v>
      </c>
    </row>
    <row r="31" spans="2:15" ht="15">
      <c r="B31" s="66"/>
      <c r="C31" s="40"/>
      <c r="D31" s="40"/>
      <c r="E31" s="1"/>
      <c r="F31" s="1"/>
      <c r="G31" s="76"/>
      <c r="H31" s="1"/>
      <c r="I31" s="76"/>
      <c r="J31" s="49"/>
      <c r="K31" s="76"/>
      <c r="L31" s="98"/>
      <c r="M31" s="96"/>
      <c r="N31" s="162"/>
      <c r="O31" s="76"/>
    </row>
  </sheetData>
  <sheetProtection/>
  <mergeCells count="17">
    <mergeCell ref="H9:I9"/>
    <mergeCell ref="N9:N10"/>
    <mergeCell ref="O9:O10"/>
    <mergeCell ref="A9:A10"/>
    <mergeCell ref="B9:B10"/>
    <mergeCell ref="D9:D10"/>
    <mergeCell ref="E9:E10"/>
    <mergeCell ref="F9:G9"/>
    <mergeCell ref="A7:O7"/>
    <mergeCell ref="L9:L10"/>
    <mergeCell ref="M9:M10"/>
    <mergeCell ref="J9:K9"/>
    <mergeCell ref="A2:O2"/>
    <mergeCell ref="A3:O3"/>
    <mergeCell ref="A4:O4"/>
    <mergeCell ref="A5:O5"/>
    <mergeCell ref="C9:C10"/>
  </mergeCells>
  <printOptions/>
  <pageMargins left="0.7" right="0.7" top="0.75" bottom="0.75" header="0.3" footer="0.3"/>
  <pageSetup fitToHeight="0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90" zoomScaleSheetLayoutView="90" zoomScalePageLayoutView="75" workbookViewId="0" topLeftCell="A1">
      <selection activeCell="D1" activeCellId="1" sqref="B1:B16384 D1:E16384"/>
    </sheetView>
  </sheetViews>
  <sheetFormatPr defaultColWidth="9.140625" defaultRowHeight="15"/>
  <cols>
    <col min="1" max="1" width="4.57421875" style="0" customWidth="1"/>
    <col min="2" max="2" width="13.7109375" style="0" customWidth="1"/>
    <col min="3" max="3" width="20.140625" style="0" customWidth="1"/>
    <col min="4" max="4" width="4.57421875" style="0" customWidth="1"/>
    <col min="5" max="5" width="20.28125" style="0" customWidth="1"/>
    <col min="6" max="6" width="13.00390625" style="0" customWidth="1"/>
    <col min="7" max="7" width="6.8515625" style="0" customWidth="1"/>
    <col min="8" max="8" width="6.7109375" style="0" customWidth="1"/>
    <col min="9" max="9" width="9.140625" style="0" customWidth="1"/>
    <col min="10" max="10" width="10.57421875" style="0" customWidth="1"/>
    <col min="11" max="11" width="5.8515625" style="0" customWidth="1"/>
    <col min="12" max="14" width="8.421875" style="0" customWidth="1"/>
    <col min="15" max="15" width="13.28125" style="0" customWidth="1"/>
  </cols>
  <sheetData>
    <row r="1" ht="15">
      <c r="J1" s="5" t="s">
        <v>20</v>
      </c>
    </row>
    <row r="2" spans="1:15" ht="15.75">
      <c r="A2" s="186" t="s">
        <v>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5.75">
      <c r="A3" s="186" t="s">
        <v>13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.75">
      <c r="A4" s="186" t="s">
        <v>21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187" t="s">
        <v>123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0" customHeight="1">
      <c r="A8" s="176" t="s">
        <v>1</v>
      </c>
      <c r="B8" s="176" t="s">
        <v>2</v>
      </c>
      <c r="C8" s="176" t="s">
        <v>3</v>
      </c>
      <c r="D8" s="178" t="s">
        <v>4</v>
      </c>
      <c r="E8" s="176" t="s">
        <v>18</v>
      </c>
      <c r="F8" s="180" t="s">
        <v>10</v>
      </c>
      <c r="G8" s="181"/>
      <c r="H8" s="182" t="s">
        <v>124</v>
      </c>
      <c r="I8" s="183"/>
      <c r="J8" s="184" t="s">
        <v>30</v>
      </c>
      <c r="K8" s="185"/>
      <c r="L8" s="176" t="s">
        <v>127</v>
      </c>
      <c r="M8" s="26"/>
      <c r="N8" s="26"/>
      <c r="O8" s="176" t="s">
        <v>8</v>
      </c>
    </row>
    <row r="9" spans="1:15" ht="56.25" customHeight="1">
      <c r="A9" s="198"/>
      <c r="B9" s="198"/>
      <c r="C9" s="198"/>
      <c r="D9" s="199"/>
      <c r="E9" s="198"/>
      <c r="F9" s="26" t="s">
        <v>11</v>
      </c>
      <c r="G9" s="26" t="s">
        <v>12</v>
      </c>
      <c r="H9" s="26" t="s">
        <v>19</v>
      </c>
      <c r="I9" s="26" t="s">
        <v>12</v>
      </c>
      <c r="J9" s="26" t="s">
        <v>19</v>
      </c>
      <c r="K9" s="26" t="s">
        <v>12</v>
      </c>
      <c r="L9" s="198"/>
      <c r="M9" s="61" t="s">
        <v>6</v>
      </c>
      <c r="N9" s="61" t="s">
        <v>7</v>
      </c>
      <c r="O9" s="198"/>
    </row>
    <row r="10" spans="1:15" s="30" customFormat="1" ht="15">
      <c r="A10" s="34">
        <v>1</v>
      </c>
      <c r="B10" s="62" t="s">
        <v>131</v>
      </c>
      <c r="C10" s="40">
        <v>243017</v>
      </c>
      <c r="D10" s="40">
        <v>8</v>
      </c>
      <c r="E10" s="1" t="s">
        <v>59</v>
      </c>
      <c r="F10" s="64">
        <v>29</v>
      </c>
      <c r="G10" s="93">
        <f aca="true" t="shared" si="0" ref="G10:G37">40*F10/57</f>
        <v>20.350877192982455</v>
      </c>
      <c r="H10" s="64">
        <v>49.29</v>
      </c>
      <c r="I10" s="76">
        <f aca="true" t="shared" si="1" ref="I10:I22">30*49.29/H10</f>
        <v>30</v>
      </c>
      <c r="J10" s="49">
        <v>434.9</v>
      </c>
      <c r="K10" s="92">
        <f aca="true" t="shared" si="2" ref="K10:K21">30*411.5/J10</f>
        <v>28.385835824327433</v>
      </c>
      <c r="L10" s="92">
        <f aca="true" t="shared" si="3" ref="L10:L37">K10+I10+G10</f>
        <v>78.73671301730988</v>
      </c>
      <c r="M10" s="64">
        <v>1</v>
      </c>
      <c r="N10" s="65" t="s">
        <v>128</v>
      </c>
      <c r="O10" s="92">
        <f aca="true" t="shared" si="4" ref="O10:O37">L10*100/100</f>
        <v>78.73671301730988</v>
      </c>
    </row>
    <row r="11" spans="1:15" s="30" customFormat="1" ht="15">
      <c r="A11" s="34">
        <v>2</v>
      </c>
      <c r="B11" s="63" t="s">
        <v>134</v>
      </c>
      <c r="C11" s="40">
        <v>243009</v>
      </c>
      <c r="D11" s="40">
        <v>8</v>
      </c>
      <c r="E11" s="96" t="s">
        <v>48</v>
      </c>
      <c r="F11" s="41">
        <v>25</v>
      </c>
      <c r="G11" s="101">
        <f t="shared" si="0"/>
        <v>17.54385964912281</v>
      </c>
      <c r="H11" s="41">
        <v>51.74</v>
      </c>
      <c r="I11" s="102">
        <f t="shared" si="1"/>
        <v>28.57943563973715</v>
      </c>
      <c r="J11" s="41">
        <v>431.3</v>
      </c>
      <c r="K11" s="103">
        <f t="shared" si="2"/>
        <v>28.622768374681197</v>
      </c>
      <c r="L11" s="103">
        <f t="shared" si="3"/>
        <v>74.74606366354115</v>
      </c>
      <c r="M11" s="41">
        <v>2</v>
      </c>
      <c r="N11" s="104" t="s">
        <v>129</v>
      </c>
      <c r="O11" s="103">
        <f t="shared" si="4"/>
        <v>74.74606366354115</v>
      </c>
    </row>
    <row r="12" spans="1:15" s="30" customFormat="1" ht="15">
      <c r="A12" s="34">
        <v>3</v>
      </c>
      <c r="B12" s="66" t="s">
        <v>136</v>
      </c>
      <c r="C12" s="40">
        <v>243016</v>
      </c>
      <c r="D12" s="40">
        <v>8</v>
      </c>
      <c r="E12" s="1" t="s">
        <v>47</v>
      </c>
      <c r="F12" s="34">
        <v>32</v>
      </c>
      <c r="G12" s="93">
        <f t="shared" si="0"/>
        <v>22.45614035087719</v>
      </c>
      <c r="H12" s="34">
        <v>66.93</v>
      </c>
      <c r="I12" s="76">
        <f t="shared" si="1"/>
        <v>22.09323173464814</v>
      </c>
      <c r="J12" s="34">
        <v>433.89</v>
      </c>
      <c r="K12" s="92">
        <f t="shared" si="2"/>
        <v>28.451911774873818</v>
      </c>
      <c r="L12" s="92">
        <f t="shared" si="3"/>
        <v>73.00128386039916</v>
      </c>
      <c r="M12" s="34">
        <v>3</v>
      </c>
      <c r="N12" s="32" t="s">
        <v>130</v>
      </c>
      <c r="O12" s="92">
        <f t="shared" si="4"/>
        <v>73.00128386039916</v>
      </c>
    </row>
    <row r="13" spans="1:15" s="30" customFormat="1" ht="15">
      <c r="A13" s="34">
        <v>4</v>
      </c>
      <c r="B13" s="66" t="s">
        <v>135</v>
      </c>
      <c r="C13" s="40">
        <v>243012</v>
      </c>
      <c r="D13" s="40">
        <v>8</v>
      </c>
      <c r="E13" s="1" t="s">
        <v>49</v>
      </c>
      <c r="F13" s="34">
        <v>34</v>
      </c>
      <c r="G13" s="93">
        <f t="shared" si="0"/>
        <v>23.859649122807017</v>
      </c>
      <c r="H13" s="34">
        <v>70.58</v>
      </c>
      <c r="I13" s="76">
        <f t="shared" si="1"/>
        <v>20.950694247662227</v>
      </c>
      <c r="J13" s="34">
        <v>439.74</v>
      </c>
      <c r="K13" s="92">
        <f t="shared" si="2"/>
        <v>28.073407013235094</v>
      </c>
      <c r="L13" s="92">
        <f t="shared" si="3"/>
        <v>72.88375038370434</v>
      </c>
      <c r="M13" s="34">
        <v>4</v>
      </c>
      <c r="N13" s="32"/>
      <c r="O13" s="92">
        <f t="shared" si="4"/>
        <v>72.88375038370434</v>
      </c>
    </row>
    <row r="14" spans="1:15" s="30" customFormat="1" ht="15">
      <c r="A14" s="34">
        <v>5</v>
      </c>
      <c r="B14" s="63" t="s">
        <v>137</v>
      </c>
      <c r="C14" s="40">
        <v>243009</v>
      </c>
      <c r="D14" s="40">
        <v>8</v>
      </c>
      <c r="E14" s="1" t="s">
        <v>57</v>
      </c>
      <c r="F14" s="34">
        <v>39</v>
      </c>
      <c r="G14" s="93">
        <f t="shared" si="0"/>
        <v>27.36842105263158</v>
      </c>
      <c r="H14" s="34">
        <v>80.67</v>
      </c>
      <c r="I14" s="76">
        <f t="shared" si="1"/>
        <v>18.330234287839346</v>
      </c>
      <c r="J14" s="34">
        <v>475.05</v>
      </c>
      <c r="K14" s="92">
        <f t="shared" si="2"/>
        <v>25.9867382380802</v>
      </c>
      <c r="L14" s="92">
        <f t="shared" si="3"/>
        <v>71.68539357855113</v>
      </c>
      <c r="M14" s="34">
        <v>5</v>
      </c>
      <c r="N14" s="32"/>
      <c r="O14" s="92">
        <f t="shared" si="4"/>
        <v>71.68539357855113</v>
      </c>
    </row>
    <row r="15" spans="1:15" s="30" customFormat="1" ht="15">
      <c r="A15" s="34">
        <v>6</v>
      </c>
      <c r="B15" s="67" t="s">
        <v>138</v>
      </c>
      <c r="C15" s="40">
        <v>243005</v>
      </c>
      <c r="D15" s="40">
        <v>8</v>
      </c>
      <c r="E15" s="1" t="s">
        <v>66</v>
      </c>
      <c r="F15" s="64">
        <v>34.5</v>
      </c>
      <c r="G15" s="93">
        <f t="shared" si="0"/>
        <v>24.210526315789473</v>
      </c>
      <c r="H15" s="64">
        <v>87.21</v>
      </c>
      <c r="I15" s="76">
        <f t="shared" si="1"/>
        <v>16.955624355005163</v>
      </c>
      <c r="J15" s="49">
        <v>411.5</v>
      </c>
      <c r="K15" s="92">
        <f t="shared" si="2"/>
        <v>30</v>
      </c>
      <c r="L15" s="92">
        <f t="shared" si="3"/>
        <v>71.16615067079464</v>
      </c>
      <c r="M15" s="34">
        <v>6</v>
      </c>
      <c r="N15" s="64"/>
      <c r="O15" s="92">
        <f t="shared" si="4"/>
        <v>71.16615067079464</v>
      </c>
    </row>
    <row r="16" spans="1:15" s="30" customFormat="1" ht="15">
      <c r="A16" s="34">
        <v>7</v>
      </c>
      <c r="B16" s="69" t="s">
        <v>140</v>
      </c>
      <c r="C16" s="40">
        <v>243012</v>
      </c>
      <c r="D16" s="40">
        <v>8</v>
      </c>
      <c r="E16" s="1" t="s">
        <v>37</v>
      </c>
      <c r="F16" s="34">
        <v>26</v>
      </c>
      <c r="G16" s="93">
        <f t="shared" si="0"/>
        <v>18.24561403508772</v>
      </c>
      <c r="H16" s="34">
        <v>65.12</v>
      </c>
      <c r="I16" s="76">
        <f t="shared" si="1"/>
        <v>22.70730958230958</v>
      </c>
      <c r="J16" s="34">
        <v>457.45</v>
      </c>
      <c r="K16" s="92">
        <f t="shared" si="2"/>
        <v>26.98655590774948</v>
      </c>
      <c r="L16" s="92">
        <f t="shared" si="3"/>
        <v>67.93947952514678</v>
      </c>
      <c r="M16" s="34">
        <v>7</v>
      </c>
      <c r="N16" s="34"/>
      <c r="O16" s="92">
        <f t="shared" si="4"/>
        <v>67.93947952514678</v>
      </c>
    </row>
    <row r="17" spans="1:15" s="30" customFormat="1" ht="15">
      <c r="A17" s="34">
        <v>8</v>
      </c>
      <c r="B17" s="63" t="s">
        <v>139</v>
      </c>
      <c r="C17" s="40">
        <v>243018</v>
      </c>
      <c r="D17" s="40">
        <v>8</v>
      </c>
      <c r="E17" s="1" t="s">
        <v>39</v>
      </c>
      <c r="F17" s="64">
        <v>27.5</v>
      </c>
      <c r="G17" s="93">
        <f t="shared" si="0"/>
        <v>19.29824561403509</v>
      </c>
      <c r="H17" s="64">
        <v>75.61</v>
      </c>
      <c r="I17" s="76">
        <f t="shared" si="1"/>
        <v>19.556936913106732</v>
      </c>
      <c r="J17" s="49">
        <v>426.66</v>
      </c>
      <c r="K17" s="92">
        <f t="shared" si="2"/>
        <v>28.93404584446632</v>
      </c>
      <c r="L17" s="92">
        <f t="shared" si="3"/>
        <v>67.78922837160815</v>
      </c>
      <c r="M17" s="34">
        <v>8</v>
      </c>
      <c r="N17" s="64"/>
      <c r="O17" s="92">
        <f t="shared" si="4"/>
        <v>67.78922837160815</v>
      </c>
    </row>
    <row r="18" spans="1:15" s="30" customFormat="1" ht="15">
      <c r="A18" s="34">
        <v>9</v>
      </c>
      <c r="B18" s="67" t="s">
        <v>141</v>
      </c>
      <c r="C18" s="40">
        <v>243005</v>
      </c>
      <c r="D18" s="40">
        <v>8</v>
      </c>
      <c r="E18" s="1" t="s">
        <v>45</v>
      </c>
      <c r="F18" s="64">
        <v>22.5</v>
      </c>
      <c r="G18" s="93">
        <f t="shared" si="0"/>
        <v>15.789473684210526</v>
      </c>
      <c r="H18" s="64">
        <v>66.85</v>
      </c>
      <c r="I18" s="76">
        <f t="shared" si="1"/>
        <v>22.119670905011223</v>
      </c>
      <c r="J18" s="49">
        <v>415.9</v>
      </c>
      <c r="K18" s="92">
        <f t="shared" si="2"/>
        <v>29.682616013464777</v>
      </c>
      <c r="L18" s="92">
        <f t="shared" si="3"/>
        <v>67.59176060268652</v>
      </c>
      <c r="M18" s="34">
        <v>9</v>
      </c>
      <c r="N18" s="64"/>
      <c r="O18" s="92">
        <f t="shared" si="4"/>
        <v>67.59176060268652</v>
      </c>
    </row>
    <row r="19" spans="1:15" s="30" customFormat="1" ht="15">
      <c r="A19" s="34">
        <v>10</v>
      </c>
      <c r="B19" s="63" t="s">
        <v>142</v>
      </c>
      <c r="C19" s="40">
        <v>243009</v>
      </c>
      <c r="D19" s="40">
        <v>8</v>
      </c>
      <c r="E19" s="1" t="s">
        <v>54</v>
      </c>
      <c r="F19" s="34">
        <v>21</v>
      </c>
      <c r="G19" s="93">
        <f t="shared" si="0"/>
        <v>14.736842105263158</v>
      </c>
      <c r="H19" s="34">
        <v>64.41</v>
      </c>
      <c r="I19" s="76">
        <f t="shared" si="1"/>
        <v>22.95761527713088</v>
      </c>
      <c r="J19" s="34">
        <v>465.82</v>
      </c>
      <c r="K19" s="92">
        <f t="shared" si="2"/>
        <v>26.501652999012496</v>
      </c>
      <c r="L19" s="92">
        <f t="shared" si="3"/>
        <v>64.19611038140653</v>
      </c>
      <c r="M19" s="34">
        <v>10</v>
      </c>
      <c r="N19" s="34"/>
      <c r="O19" s="92">
        <f t="shared" si="4"/>
        <v>64.19611038140653</v>
      </c>
    </row>
    <row r="20" spans="1:15" s="30" customFormat="1" ht="15">
      <c r="A20" s="34">
        <v>11</v>
      </c>
      <c r="B20" s="68" t="s">
        <v>143</v>
      </c>
      <c r="C20" s="40">
        <v>243018</v>
      </c>
      <c r="D20" s="40">
        <v>8</v>
      </c>
      <c r="E20" s="1" t="s">
        <v>35</v>
      </c>
      <c r="F20" s="64">
        <v>18.5</v>
      </c>
      <c r="G20" s="93">
        <f t="shared" si="0"/>
        <v>12.982456140350877</v>
      </c>
      <c r="H20" s="64">
        <v>67.57</v>
      </c>
      <c r="I20" s="76">
        <f t="shared" si="1"/>
        <v>21.88397217700163</v>
      </c>
      <c r="J20" s="49">
        <v>436.38</v>
      </c>
      <c r="K20" s="92">
        <f t="shared" si="2"/>
        <v>28.289564141344698</v>
      </c>
      <c r="L20" s="92">
        <f t="shared" si="3"/>
        <v>63.155992458697206</v>
      </c>
      <c r="M20" s="34">
        <v>11</v>
      </c>
      <c r="N20" s="64"/>
      <c r="O20" s="92">
        <f t="shared" si="4"/>
        <v>63.15599245869721</v>
      </c>
    </row>
    <row r="21" spans="1:15" s="30" customFormat="1" ht="15">
      <c r="A21" s="34">
        <v>12</v>
      </c>
      <c r="B21" s="66" t="s">
        <v>145</v>
      </c>
      <c r="C21" s="40">
        <v>243016</v>
      </c>
      <c r="D21" s="40">
        <v>8</v>
      </c>
      <c r="E21" s="1" t="s">
        <v>58</v>
      </c>
      <c r="F21" s="34">
        <v>21</v>
      </c>
      <c r="G21" s="93">
        <f t="shared" si="0"/>
        <v>14.736842105263158</v>
      </c>
      <c r="H21" s="34">
        <v>85.23</v>
      </c>
      <c r="I21" s="76">
        <f t="shared" si="1"/>
        <v>17.349524815205914</v>
      </c>
      <c r="J21" s="34">
        <v>429.33</v>
      </c>
      <c r="K21" s="92">
        <f t="shared" si="2"/>
        <v>28.754105233736286</v>
      </c>
      <c r="L21" s="92">
        <f t="shared" si="3"/>
        <v>60.84047215420536</v>
      </c>
      <c r="M21" s="34">
        <v>12</v>
      </c>
      <c r="N21" s="34"/>
      <c r="O21" s="92">
        <f t="shared" si="4"/>
        <v>60.84047215420535</v>
      </c>
    </row>
    <row r="22" spans="1:15" s="30" customFormat="1" ht="15">
      <c r="A22" s="34">
        <v>13</v>
      </c>
      <c r="B22" s="66" t="s">
        <v>154</v>
      </c>
      <c r="C22" s="40">
        <v>243016</v>
      </c>
      <c r="D22" s="40">
        <v>8</v>
      </c>
      <c r="E22" s="1" t="s">
        <v>36</v>
      </c>
      <c r="F22" s="34">
        <v>27.5</v>
      </c>
      <c r="G22" s="93">
        <f t="shared" si="0"/>
        <v>19.29824561403509</v>
      </c>
      <c r="H22" s="34">
        <v>51.5</v>
      </c>
      <c r="I22" s="76">
        <f t="shared" si="1"/>
        <v>28.712621359223302</v>
      </c>
      <c r="J22" s="34">
        <v>0</v>
      </c>
      <c r="K22" s="92">
        <v>0</v>
      </c>
      <c r="L22" s="92">
        <f t="shared" si="3"/>
        <v>48.01086697325839</v>
      </c>
      <c r="M22" s="34">
        <v>13</v>
      </c>
      <c r="N22" s="34"/>
      <c r="O22" s="92">
        <f t="shared" si="4"/>
        <v>48.01086697325839</v>
      </c>
    </row>
    <row r="23" spans="1:15" ht="15">
      <c r="A23" s="34">
        <v>14</v>
      </c>
      <c r="B23" s="63" t="s">
        <v>152</v>
      </c>
      <c r="C23" s="40">
        <v>243005</v>
      </c>
      <c r="D23" s="1">
        <v>8</v>
      </c>
      <c r="E23" s="1" t="s">
        <v>67</v>
      </c>
      <c r="F23" s="64">
        <v>24.5</v>
      </c>
      <c r="G23" s="93">
        <f t="shared" si="0"/>
        <v>17.19298245614035</v>
      </c>
      <c r="H23" s="64">
        <v>0</v>
      </c>
      <c r="I23" s="76">
        <v>0</v>
      </c>
      <c r="J23" s="49">
        <v>436.31</v>
      </c>
      <c r="K23" s="92">
        <f>30*411.5/J23</f>
        <v>28.294102816804564</v>
      </c>
      <c r="L23" s="92">
        <f t="shared" si="3"/>
        <v>45.48708527294491</v>
      </c>
      <c r="M23" s="34">
        <v>14</v>
      </c>
      <c r="N23" s="64"/>
      <c r="O23" s="92">
        <f t="shared" si="4"/>
        <v>45.48708527294492</v>
      </c>
    </row>
    <row r="24" spans="1:15" ht="15">
      <c r="A24" s="34">
        <v>15</v>
      </c>
      <c r="B24" s="70" t="s">
        <v>155</v>
      </c>
      <c r="C24" s="71">
        <v>243013</v>
      </c>
      <c r="D24" s="40">
        <v>8</v>
      </c>
      <c r="E24" s="1" t="s">
        <v>65</v>
      </c>
      <c r="F24" s="64">
        <v>30.5</v>
      </c>
      <c r="G24" s="93">
        <f t="shared" si="0"/>
        <v>21.403508771929825</v>
      </c>
      <c r="H24" s="64">
        <v>67.53</v>
      </c>
      <c r="I24" s="76">
        <f>30*49.29/H24</f>
        <v>21.896934695690803</v>
      </c>
      <c r="J24" s="97">
        <v>0</v>
      </c>
      <c r="K24" s="92">
        <v>0</v>
      </c>
      <c r="L24" s="92">
        <f t="shared" si="3"/>
        <v>43.300443467620624</v>
      </c>
      <c r="M24" s="34">
        <v>15</v>
      </c>
      <c r="N24" s="64"/>
      <c r="O24" s="92">
        <f t="shared" si="4"/>
        <v>43.300443467620624</v>
      </c>
    </row>
    <row r="25" spans="1:15" ht="15">
      <c r="A25" s="34">
        <v>16</v>
      </c>
      <c r="B25" s="72" t="s">
        <v>156</v>
      </c>
      <c r="C25" s="40">
        <v>243024</v>
      </c>
      <c r="D25" s="40">
        <v>8</v>
      </c>
      <c r="E25" s="1" t="s">
        <v>53</v>
      </c>
      <c r="F25" s="64">
        <v>17.5</v>
      </c>
      <c r="G25" s="93">
        <f t="shared" si="0"/>
        <v>12.280701754385966</v>
      </c>
      <c r="H25" s="64">
        <v>57.54</v>
      </c>
      <c r="I25" s="76">
        <f>30*49.29/H25</f>
        <v>25.69864442127216</v>
      </c>
      <c r="J25" s="97">
        <v>0</v>
      </c>
      <c r="K25" s="92">
        <v>0</v>
      </c>
      <c r="L25" s="92">
        <f t="shared" si="3"/>
        <v>37.97934617565812</v>
      </c>
      <c r="M25" s="34">
        <v>16</v>
      </c>
      <c r="N25" s="64"/>
      <c r="O25" s="92">
        <f t="shared" si="4"/>
        <v>37.97934617565812</v>
      </c>
    </row>
    <row r="26" spans="1:15" ht="15">
      <c r="A26" s="34">
        <v>17</v>
      </c>
      <c r="B26" s="69" t="s">
        <v>157</v>
      </c>
      <c r="C26" s="39">
        <v>243013</v>
      </c>
      <c r="D26" s="40">
        <v>8</v>
      </c>
      <c r="E26" s="1" t="s">
        <v>44</v>
      </c>
      <c r="F26" s="64">
        <v>19</v>
      </c>
      <c r="G26" s="93">
        <f t="shared" si="0"/>
        <v>13.333333333333334</v>
      </c>
      <c r="H26" s="64">
        <v>82.4</v>
      </c>
      <c r="I26" s="76">
        <f>30*49.29/H26</f>
        <v>17.945388349514563</v>
      </c>
      <c r="J26" s="97">
        <v>0</v>
      </c>
      <c r="K26" s="92">
        <v>0</v>
      </c>
      <c r="L26" s="92">
        <f t="shared" si="3"/>
        <v>31.278721682847895</v>
      </c>
      <c r="M26" s="34">
        <v>17</v>
      </c>
      <c r="N26" s="64"/>
      <c r="O26" s="92">
        <f t="shared" si="4"/>
        <v>31.278721682847895</v>
      </c>
    </row>
    <row r="27" spans="1:15" ht="15">
      <c r="A27" s="34">
        <v>18</v>
      </c>
      <c r="B27" s="67" t="s">
        <v>158</v>
      </c>
      <c r="C27" s="40">
        <v>243007</v>
      </c>
      <c r="D27" s="40">
        <v>8</v>
      </c>
      <c r="E27" s="1" t="s">
        <v>68</v>
      </c>
      <c r="F27" s="34">
        <v>40</v>
      </c>
      <c r="G27" s="93">
        <f t="shared" si="0"/>
        <v>28.07017543859649</v>
      </c>
      <c r="H27" s="34">
        <v>0</v>
      </c>
      <c r="I27" s="76">
        <v>0</v>
      </c>
      <c r="J27" s="95">
        <v>0</v>
      </c>
      <c r="K27" s="92">
        <v>0</v>
      </c>
      <c r="L27" s="92">
        <f t="shared" si="3"/>
        <v>28.07017543859649</v>
      </c>
      <c r="M27" s="34">
        <v>18</v>
      </c>
      <c r="N27" s="34"/>
      <c r="O27" s="92">
        <f t="shared" si="4"/>
        <v>28.07017543859649</v>
      </c>
    </row>
    <row r="28" spans="1:15" ht="15">
      <c r="A28" s="34">
        <v>19</v>
      </c>
      <c r="B28" s="67" t="s">
        <v>159</v>
      </c>
      <c r="C28" s="40">
        <v>243005</v>
      </c>
      <c r="D28" s="40">
        <v>8</v>
      </c>
      <c r="E28" s="1" t="s">
        <v>34</v>
      </c>
      <c r="F28" s="64">
        <v>40</v>
      </c>
      <c r="G28" s="93">
        <f t="shared" si="0"/>
        <v>28.07017543859649</v>
      </c>
      <c r="H28" s="64">
        <v>0</v>
      </c>
      <c r="I28" s="76">
        <v>0</v>
      </c>
      <c r="J28" s="97">
        <v>0</v>
      </c>
      <c r="K28" s="92">
        <v>0</v>
      </c>
      <c r="L28" s="92">
        <f t="shared" si="3"/>
        <v>28.07017543859649</v>
      </c>
      <c r="M28" s="34">
        <v>18</v>
      </c>
      <c r="N28" s="64"/>
      <c r="O28" s="92">
        <f t="shared" si="4"/>
        <v>28.07017543859649</v>
      </c>
    </row>
    <row r="29" spans="1:15" ht="15">
      <c r="A29" s="34">
        <v>20</v>
      </c>
      <c r="B29" s="69" t="s">
        <v>160</v>
      </c>
      <c r="C29" s="39">
        <v>243013</v>
      </c>
      <c r="D29" s="40">
        <v>8</v>
      </c>
      <c r="E29" s="1" t="s">
        <v>38</v>
      </c>
      <c r="F29" s="64">
        <v>26</v>
      </c>
      <c r="G29" s="93">
        <f t="shared" si="0"/>
        <v>18.24561403508772</v>
      </c>
      <c r="H29" s="64">
        <v>0</v>
      </c>
      <c r="I29" s="76">
        <v>0</v>
      </c>
      <c r="J29" s="97">
        <v>0</v>
      </c>
      <c r="K29" s="92">
        <v>0</v>
      </c>
      <c r="L29" s="92">
        <f t="shared" si="3"/>
        <v>18.24561403508772</v>
      </c>
      <c r="M29" s="34">
        <v>19</v>
      </c>
      <c r="N29" s="64"/>
      <c r="O29" s="92">
        <f t="shared" si="4"/>
        <v>18.24561403508772</v>
      </c>
    </row>
    <row r="30" spans="1:15" ht="15">
      <c r="A30" s="34">
        <v>21</v>
      </c>
      <c r="B30" s="73" t="s">
        <v>161</v>
      </c>
      <c r="C30" s="40">
        <v>243010</v>
      </c>
      <c r="D30" s="40">
        <v>8</v>
      </c>
      <c r="E30" s="1" t="s">
        <v>51</v>
      </c>
      <c r="F30" s="64">
        <v>25.5</v>
      </c>
      <c r="G30" s="93">
        <f t="shared" si="0"/>
        <v>17.894736842105264</v>
      </c>
      <c r="H30" s="64">
        <v>0</v>
      </c>
      <c r="I30" s="76">
        <v>0</v>
      </c>
      <c r="J30" s="97">
        <v>0</v>
      </c>
      <c r="K30" s="92">
        <v>0</v>
      </c>
      <c r="L30" s="92">
        <f t="shared" si="3"/>
        <v>17.894736842105264</v>
      </c>
      <c r="M30" s="34">
        <v>20</v>
      </c>
      <c r="N30" s="64"/>
      <c r="O30" s="92">
        <f t="shared" si="4"/>
        <v>17.894736842105264</v>
      </c>
    </row>
    <row r="31" spans="1:15" ht="15">
      <c r="A31" s="34">
        <v>22</v>
      </c>
      <c r="B31" s="63" t="s">
        <v>162</v>
      </c>
      <c r="C31" s="40">
        <v>243005</v>
      </c>
      <c r="D31" s="40">
        <v>8</v>
      </c>
      <c r="E31" s="1" t="s">
        <v>50</v>
      </c>
      <c r="F31" s="64">
        <v>24</v>
      </c>
      <c r="G31" s="93">
        <f t="shared" si="0"/>
        <v>16.842105263157894</v>
      </c>
      <c r="H31" s="64">
        <v>0</v>
      </c>
      <c r="I31" s="76">
        <v>0</v>
      </c>
      <c r="J31" s="97">
        <v>0</v>
      </c>
      <c r="K31" s="92">
        <v>0</v>
      </c>
      <c r="L31" s="92">
        <f t="shared" si="3"/>
        <v>16.842105263157894</v>
      </c>
      <c r="M31" s="34">
        <v>21</v>
      </c>
      <c r="N31" s="64"/>
      <c r="O31" s="92">
        <f t="shared" si="4"/>
        <v>16.842105263157894</v>
      </c>
    </row>
    <row r="32" spans="1:15" ht="15">
      <c r="A32" s="34">
        <v>23</v>
      </c>
      <c r="B32" s="67" t="s">
        <v>163</v>
      </c>
      <c r="C32" s="40">
        <v>243005</v>
      </c>
      <c r="D32" s="40">
        <v>8</v>
      </c>
      <c r="E32" s="56" t="s">
        <v>126</v>
      </c>
      <c r="F32" s="1">
        <v>23.5</v>
      </c>
      <c r="G32" s="93">
        <f t="shared" si="0"/>
        <v>16.49122807017544</v>
      </c>
      <c r="H32" s="1">
        <v>0</v>
      </c>
      <c r="I32" s="76">
        <v>0</v>
      </c>
      <c r="J32" s="97">
        <v>0</v>
      </c>
      <c r="K32" s="92">
        <v>0</v>
      </c>
      <c r="L32" s="92">
        <f t="shared" si="3"/>
        <v>16.49122807017544</v>
      </c>
      <c r="M32" s="34">
        <v>22</v>
      </c>
      <c r="N32" s="1"/>
      <c r="O32" s="92">
        <f t="shared" si="4"/>
        <v>16.49122807017544</v>
      </c>
    </row>
    <row r="33" spans="1:15" ht="15">
      <c r="A33" s="34">
        <v>24</v>
      </c>
      <c r="B33" s="69" t="s">
        <v>164</v>
      </c>
      <c r="C33" s="40">
        <v>243012</v>
      </c>
      <c r="D33" s="40">
        <v>8</v>
      </c>
      <c r="E33" s="1" t="s">
        <v>56</v>
      </c>
      <c r="F33" s="34">
        <v>22.5</v>
      </c>
      <c r="G33" s="93">
        <f t="shared" si="0"/>
        <v>15.789473684210526</v>
      </c>
      <c r="H33" s="34">
        <v>0</v>
      </c>
      <c r="I33" s="76">
        <v>0</v>
      </c>
      <c r="J33" s="95">
        <v>0</v>
      </c>
      <c r="K33" s="92">
        <v>0</v>
      </c>
      <c r="L33" s="92">
        <f t="shared" si="3"/>
        <v>15.789473684210526</v>
      </c>
      <c r="M33" s="34">
        <v>23</v>
      </c>
      <c r="N33" s="34"/>
      <c r="O33" s="92">
        <f t="shared" si="4"/>
        <v>15.789473684210526</v>
      </c>
    </row>
    <row r="34" spans="1:15" ht="15">
      <c r="A34" s="34">
        <v>25</v>
      </c>
      <c r="B34" s="66" t="s">
        <v>165</v>
      </c>
      <c r="C34" s="40">
        <v>243002</v>
      </c>
      <c r="D34" s="40">
        <v>8</v>
      </c>
      <c r="E34" s="1" t="s">
        <v>52</v>
      </c>
      <c r="F34" s="34">
        <v>19.5</v>
      </c>
      <c r="G34" s="93">
        <f t="shared" si="0"/>
        <v>13.68421052631579</v>
      </c>
      <c r="H34" s="34">
        <v>0</v>
      </c>
      <c r="I34" s="76">
        <v>0</v>
      </c>
      <c r="J34" s="95">
        <v>0</v>
      </c>
      <c r="K34" s="92">
        <v>0</v>
      </c>
      <c r="L34" s="92">
        <f t="shared" si="3"/>
        <v>13.68421052631579</v>
      </c>
      <c r="M34" s="34">
        <v>24</v>
      </c>
      <c r="N34" s="34"/>
      <c r="O34" s="92">
        <f t="shared" si="4"/>
        <v>13.68421052631579</v>
      </c>
    </row>
    <row r="35" spans="1:15" ht="15">
      <c r="A35" s="34">
        <v>26</v>
      </c>
      <c r="B35" s="74" t="s">
        <v>166</v>
      </c>
      <c r="C35" s="40">
        <v>243012</v>
      </c>
      <c r="D35" s="1">
        <v>8</v>
      </c>
      <c r="E35" s="1" t="s">
        <v>43</v>
      </c>
      <c r="F35" s="64">
        <v>19.25</v>
      </c>
      <c r="G35" s="93">
        <f t="shared" si="0"/>
        <v>13.508771929824562</v>
      </c>
      <c r="H35" s="64">
        <v>0</v>
      </c>
      <c r="I35" s="76">
        <v>0</v>
      </c>
      <c r="J35" s="97">
        <v>0</v>
      </c>
      <c r="K35" s="92">
        <v>0</v>
      </c>
      <c r="L35" s="92">
        <f t="shared" si="3"/>
        <v>13.508771929824562</v>
      </c>
      <c r="M35" s="34">
        <v>25</v>
      </c>
      <c r="N35" s="64"/>
      <c r="O35" s="92">
        <f t="shared" si="4"/>
        <v>13.508771929824562</v>
      </c>
    </row>
    <row r="36" spans="1:15" ht="15">
      <c r="A36" s="34">
        <v>27</v>
      </c>
      <c r="B36" s="66" t="s">
        <v>167</v>
      </c>
      <c r="C36" s="40">
        <v>243002</v>
      </c>
      <c r="D36" s="40">
        <v>8</v>
      </c>
      <c r="E36" s="1" t="s">
        <v>46</v>
      </c>
      <c r="F36" s="34">
        <v>13</v>
      </c>
      <c r="G36" s="93">
        <f t="shared" si="0"/>
        <v>9.12280701754386</v>
      </c>
      <c r="H36" s="34">
        <v>0</v>
      </c>
      <c r="I36" s="76">
        <v>0</v>
      </c>
      <c r="J36" s="95">
        <v>0</v>
      </c>
      <c r="K36" s="92">
        <v>0</v>
      </c>
      <c r="L36" s="92">
        <f t="shared" si="3"/>
        <v>9.12280701754386</v>
      </c>
      <c r="M36" s="34">
        <v>26</v>
      </c>
      <c r="N36" s="34"/>
      <c r="O36" s="92">
        <f t="shared" si="4"/>
        <v>9.12280701754386</v>
      </c>
    </row>
    <row r="37" spans="1:15" ht="15">
      <c r="A37" s="34">
        <v>28</v>
      </c>
      <c r="B37" s="66" t="s">
        <v>169</v>
      </c>
      <c r="C37" s="40">
        <v>243002</v>
      </c>
      <c r="D37" s="40">
        <v>8</v>
      </c>
      <c r="E37" s="1" t="s">
        <v>67</v>
      </c>
      <c r="F37" s="34">
        <v>10</v>
      </c>
      <c r="G37" s="93">
        <f t="shared" si="0"/>
        <v>7.017543859649122</v>
      </c>
      <c r="H37" s="34">
        <v>0</v>
      </c>
      <c r="I37" s="76">
        <v>0</v>
      </c>
      <c r="J37" s="95">
        <v>0</v>
      </c>
      <c r="K37" s="92">
        <v>0</v>
      </c>
      <c r="L37" s="92">
        <f t="shared" si="3"/>
        <v>7.017543859649122</v>
      </c>
      <c r="M37" s="34">
        <v>27</v>
      </c>
      <c r="N37" s="34"/>
      <c r="O37" s="92">
        <f t="shared" si="4"/>
        <v>7.017543859649122</v>
      </c>
    </row>
    <row r="38" spans="1:15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5">
      <c r="A39" s="42"/>
      <c r="B39" s="43"/>
      <c r="C39" s="43" t="s">
        <v>22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5">
      <c r="A40" s="42"/>
      <c r="B40" s="43"/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5">
      <c r="A41" s="42"/>
      <c r="B41" s="43"/>
      <c r="C41" s="45" t="s">
        <v>17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5">
      <c r="A42" s="42"/>
      <c r="B42" s="43"/>
      <c r="C42" s="43" t="s">
        <v>14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5">
      <c r="A43" s="42"/>
      <c r="B43" s="43"/>
      <c r="C43" s="43" t="s">
        <v>23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5">
      <c r="A44" s="42"/>
      <c r="B44" s="43"/>
      <c r="C44" s="43" t="s">
        <v>15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5">
      <c r="A45" s="42"/>
      <c r="B45" s="42"/>
      <c r="C45" s="43" t="s">
        <v>24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5">
      <c r="A46" s="42"/>
      <c r="B46" s="42"/>
      <c r="C46" s="43" t="s">
        <v>16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5">
      <c r="A47" s="42"/>
      <c r="B47" s="42"/>
      <c r="C47" s="46" t="s">
        <v>25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</sheetData>
  <sheetProtection/>
  <mergeCells count="14">
    <mergeCell ref="A2:O2"/>
    <mergeCell ref="A3:O3"/>
    <mergeCell ref="A4:O4"/>
    <mergeCell ref="A6:O6"/>
    <mergeCell ref="A8:A9"/>
    <mergeCell ref="B8:B9"/>
    <mergeCell ref="C8:C9"/>
    <mergeCell ref="L8:L9"/>
    <mergeCell ref="O8:O9"/>
    <mergeCell ref="D8:D9"/>
    <mergeCell ref="E8:E9"/>
    <mergeCell ref="F8:G8"/>
    <mergeCell ref="H8:I8"/>
    <mergeCell ref="J8:K8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85" zoomScaleSheetLayoutView="85" zoomScalePageLayoutView="75" workbookViewId="0" topLeftCell="A1">
      <selection activeCell="D1" activeCellId="1" sqref="B1:B16384 D1:E16384"/>
    </sheetView>
  </sheetViews>
  <sheetFormatPr defaultColWidth="9.140625" defaultRowHeight="15"/>
  <cols>
    <col min="1" max="1" width="4.57421875" style="0" customWidth="1"/>
    <col min="2" max="2" width="15.7109375" style="0" customWidth="1"/>
    <col min="3" max="3" width="20.7109375" style="0" customWidth="1"/>
    <col min="4" max="4" width="4.57421875" style="0" customWidth="1"/>
    <col min="5" max="5" width="22.00390625" style="0" customWidth="1"/>
    <col min="6" max="6" width="14.00390625" style="0" customWidth="1"/>
    <col min="7" max="7" width="10.140625" style="0" customWidth="1"/>
    <col min="8" max="8" width="11.57421875" style="0" customWidth="1"/>
    <col min="9" max="9" width="8.7109375" style="0" customWidth="1"/>
    <col min="10" max="10" width="10.57421875" style="0" customWidth="1"/>
    <col min="11" max="11" width="10.421875" style="0" customWidth="1"/>
    <col min="12" max="12" width="8.57421875" style="0" customWidth="1"/>
    <col min="13" max="13" width="4.7109375" style="0" customWidth="1"/>
    <col min="14" max="14" width="7.421875" style="0" customWidth="1"/>
    <col min="15" max="15" width="9.421875" style="0" customWidth="1"/>
  </cols>
  <sheetData>
    <row r="1" ht="15">
      <c r="L1" s="5" t="s">
        <v>20</v>
      </c>
    </row>
    <row r="2" spans="1:15" ht="15.75">
      <c r="A2" s="186" t="s">
        <v>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5.7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.75">
      <c r="A4" s="186" t="s">
        <v>13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5.75">
      <c r="A5" s="186" t="s">
        <v>21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187" t="s">
        <v>27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</row>
    <row r="8" spans="1:15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54.75" customHeight="1">
      <c r="A9" s="176" t="s">
        <v>1</v>
      </c>
      <c r="B9" s="202" t="s">
        <v>2</v>
      </c>
      <c r="C9" s="202" t="s">
        <v>3</v>
      </c>
      <c r="D9" s="200" t="s">
        <v>4</v>
      </c>
      <c r="E9" s="202" t="s">
        <v>18</v>
      </c>
      <c r="F9" s="204" t="s">
        <v>10</v>
      </c>
      <c r="G9" s="205"/>
      <c r="H9" s="206" t="s">
        <v>124</v>
      </c>
      <c r="I9" s="207"/>
      <c r="J9" s="208" t="s">
        <v>30</v>
      </c>
      <c r="K9" s="209"/>
      <c r="L9" s="202" t="s">
        <v>5</v>
      </c>
      <c r="M9" s="200" t="s">
        <v>6</v>
      </c>
      <c r="N9" s="202" t="s">
        <v>7</v>
      </c>
      <c r="O9" s="202" t="s">
        <v>8</v>
      </c>
    </row>
    <row r="10" spans="1:15" ht="51" customHeight="1">
      <c r="A10" s="177"/>
      <c r="B10" s="203"/>
      <c r="C10" s="203"/>
      <c r="D10" s="201"/>
      <c r="E10" s="203"/>
      <c r="F10" s="99" t="s">
        <v>11</v>
      </c>
      <c r="G10" s="99" t="s">
        <v>12</v>
      </c>
      <c r="H10" s="99" t="s">
        <v>19</v>
      </c>
      <c r="I10" s="99" t="s">
        <v>12</v>
      </c>
      <c r="J10" s="99" t="s">
        <v>19</v>
      </c>
      <c r="K10" s="99" t="s">
        <v>12</v>
      </c>
      <c r="L10" s="203"/>
      <c r="M10" s="201"/>
      <c r="N10" s="203"/>
      <c r="O10" s="203"/>
    </row>
    <row r="11" spans="1:15" ht="15">
      <c r="A11" s="31">
        <v>1</v>
      </c>
      <c r="B11" s="113" t="s">
        <v>172</v>
      </c>
      <c r="C11" s="114">
        <v>243009</v>
      </c>
      <c r="D11" s="115">
        <v>9</v>
      </c>
      <c r="E11" s="116" t="s">
        <v>94</v>
      </c>
      <c r="F11" s="117">
        <v>20</v>
      </c>
      <c r="G11" s="118">
        <f aca="true" t="shared" si="0" ref="G11:G31">40*F11/54</f>
        <v>14.814814814814815</v>
      </c>
      <c r="H11" s="117">
        <v>67.88</v>
      </c>
      <c r="I11" s="119">
        <f aca="true" t="shared" si="1" ref="I11:I31">30*67.88/H11</f>
        <v>30</v>
      </c>
      <c r="J11" s="117">
        <v>396.43</v>
      </c>
      <c r="K11" s="119">
        <f aca="true" t="shared" si="2" ref="K11:K23">30*364.2/J11</f>
        <v>27.560981762227883</v>
      </c>
      <c r="L11" s="108">
        <f aca="true" t="shared" si="3" ref="L11:L31">K11+I11+G11</f>
        <v>72.37579657704269</v>
      </c>
      <c r="M11" s="109">
        <v>1</v>
      </c>
      <c r="N11" s="100" t="s">
        <v>128</v>
      </c>
      <c r="O11" s="108">
        <f aca="true" t="shared" si="4" ref="O11:O31">L11*100/100</f>
        <v>72.37579657704269</v>
      </c>
    </row>
    <row r="12" spans="1:15" ht="15">
      <c r="A12" s="31">
        <v>2</v>
      </c>
      <c r="B12" s="120" t="s">
        <v>174</v>
      </c>
      <c r="C12" s="114">
        <v>243016</v>
      </c>
      <c r="D12" s="115">
        <v>9</v>
      </c>
      <c r="E12" s="116" t="s">
        <v>74</v>
      </c>
      <c r="F12" s="117">
        <v>23</v>
      </c>
      <c r="G12" s="118">
        <f t="shared" si="0"/>
        <v>17.037037037037038</v>
      </c>
      <c r="H12" s="117">
        <v>85.7</v>
      </c>
      <c r="I12" s="119">
        <f t="shared" si="1"/>
        <v>23.761960326721116</v>
      </c>
      <c r="J12" s="117">
        <v>395.39</v>
      </c>
      <c r="K12" s="119">
        <f t="shared" si="2"/>
        <v>27.633475808695213</v>
      </c>
      <c r="L12" s="108">
        <f t="shared" si="3"/>
        <v>68.43247317245337</v>
      </c>
      <c r="M12" s="109">
        <v>2</v>
      </c>
      <c r="N12" s="100" t="s">
        <v>129</v>
      </c>
      <c r="O12" s="108">
        <f t="shared" si="4"/>
        <v>68.43247317245337</v>
      </c>
    </row>
    <row r="13" spans="1:15" ht="15">
      <c r="A13" s="31">
        <v>3</v>
      </c>
      <c r="B13" s="120" t="s">
        <v>180</v>
      </c>
      <c r="C13" s="114">
        <v>243016</v>
      </c>
      <c r="D13" s="115">
        <v>9</v>
      </c>
      <c r="E13" s="116" t="s">
        <v>103</v>
      </c>
      <c r="F13" s="121">
        <v>18.5</v>
      </c>
      <c r="G13" s="118">
        <f t="shared" si="0"/>
        <v>13.703703703703704</v>
      </c>
      <c r="H13" s="121">
        <v>75.97</v>
      </c>
      <c r="I13" s="119">
        <f t="shared" si="1"/>
        <v>26.80531788864025</v>
      </c>
      <c r="J13" s="122">
        <v>429.75</v>
      </c>
      <c r="K13" s="119">
        <f t="shared" si="2"/>
        <v>25.42408376963351</v>
      </c>
      <c r="L13" s="108">
        <f t="shared" si="3"/>
        <v>65.93310536197747</v>
      </c>
      <c r="M13" s="109">
        <v>3</v>
      </c>
      <c r="N13" s="33" t="s">
        <v>130</v>
      </c>
      <c r="O13" s="108">
        <f t="shared" si="4"/>
        <v>65.93310536197747</v>
      </c>
    </row>
    <row r="14" spans="1:15" ht="30">
      <c r="A14" s="31">
        <v>4</v>
      </c>
      <c r="B14" s="123" t="s">
        <v>187</v>
      </c>
      <c r="C14" s="114">
        <v>243010</v>
      </c>
      <c r="D14" s="115">
        <v>9</v>
      </c>
      <c r="E14" s="116" t="s">
        <v>87</v>
      </c>
      <c r="F14" s="121">
        <v>7</v>
      </c>
      <c r="G14" s="118">
        <f t="shared" si="0"/>
        <v>5.185185185185185</v>
      </c>
      <c r="H14" s="121">
        <v>80.47</v>
      </c>
      <c r="I14" s="119">
        <f t="shared" si="1"/>
        <v>25.306325338635514</v>
      </c>
      <c r="J14" s="122">
        <v>364.21</v>
      </c>
      <c r="K14" s="119">
        <f t="shared" si="2"/>
        <v>29.999176299387717</v>
      </c>
      <c r="L14" s="108">
        <f t="shared" si="3"/>
        <v>60.490686823208414</v>
      </c>
      <c r="M14" s="109">
        <v>4</v>
      </c>
      <c r="N14" s="33"/>
      <c r="O14" s="108">
        <f t="shared" si="4"/>
        <v>60.490686823208414</v>
      </c>
    </row>
    <row r="15" spans="1:15" ht="15">
      <c r="A15" s="31">
        <v>5</v>
      </c>
      <c r="B15" s="113" t="s">
        <v>185</v>
      </c>
      <c r="C15" s="114">
        <v>243020</v>
      </c>
      <c r="D15" s="115">
        <v>9</v>
      </c>
      <c r="E15" s="116" t="s">
        <v>82</v>
      </c>
      <c r="F15" s="121">
        <v>12</v>
      </c>
      <c r="G15" s="118">
        <f t="shared" si="0"/>
        <v>8.88888888888889</v>
      </c>
      <c r="H15" s="121">
        <v>88.24</v>
      </c>
      <c r="I15" s="119">
        <f t="shared" si="1"/>
        <v>23.077969174977333</v>
      </c>
      <c r="J15" s="122">
        <v>386.13</v>
      </c>
      <c r="K15" s="119">
        <f t="shared" si="2"/>
        <v>28.296169683785255</v>
      </c>
      <c r="L15" s="108">
        <f t="shared" si="3"/>
        <v>60.26302774765148</v>
      </c>
      <c r="M15" s="109">
        <v>5</v>
      </c>
      <c r="N15" s="124"/>
      <c r="O15" s="108">
        <f t="shared" si="4"/>
        <v>60.26302774765148</v>
      </c>
    </row>
    <row r="16" spans="1:15" ht="15">
      <c r="A16" s="31">
        <v>6</v>
      </c>
      <c r="B16" s="125" t="s">
        <v>184</v>
      </c>
      <c r="C16" s="114">
        <v>243015</v>
      </c>
      <c r="D16" s="126">
        <v>9</v>
      </c>
      <c r="E16" s="116" t="s">
        <v>83</v>
      </c>
      <c r="F16" s="121">
        <v>18.5</v>
      </c>
      <c r="G16" s="118">
        <f t="shared" si="0"/>
        <v>13.703703703703704</v>
      </c>
      <c r="H16" s="121">
        <v>109.48</v>
      </c>
      <c r="I16" s="119">
        <f t="shared" si="1"/>
        <v>18.600657654366092</v>
      </c>
      <c r="J16" s="122">
        <v>419.98</v>
      </c>
      <c r="K16" s="119">
        <f t="shared" si="2"/>
        <v>26.015524548788036</v>
      </c>
      <c r="L16" s="108">
        <f t="shared" si="3"/>
        <v>58.31988590685783</v>
      </c>
      <c r="M16" s="109">
        <v>6</v>
      </c>
      <c r="N16" s="124"/>
      <c r="O16" s="108">
        <f t="shared" si="4"/>
        <v>58.31988590685783</v>
      </c>
    </row>
    <row r="17" spans="1:15" ht="15">
      <c r="A17" s="31">
        <v>7</v>
      </c>
      <c r="B17" s="125" t="s">
        <v>192</v>
      </c>
      <c r="C17" s="114">
        <v>243018</v>
      </c>
      <c r="D17" s="126">
        <v>9</v>
      </c>
      <c r="E17" s="116" t="s">
        <v>88</v>
      </c>
      <c r="F17" s="121">
        <v>12</v>
      </c>
      <c r="G17" s="118">
        <f t="shared" si="0"/>
        <v>8.88888888888889</v>
      </c>
      <c r="H17" s="121">
        <v>94.17</v>
      </c>
      <c r="I17" s="119">
        <f t="shared" si="1"/>
        <v>21.62472124880535</v>
      </c>
      <c r="J17" s="122">
        <v>413.46</v>
      </c>
      <c r="K17" s="119">
        <f t="shared" si="2"/>
        <v>26.425772747061387</v>
      </c>
      <c r="L17" s="108">
        <f t="shared" si="3"/>
        <v>56.93938288475563</v>
      </c>
      <c r="M17" s="109">
        <v>7</v>
      </c>
      <c r="N17" s="33"/>
      <c r="O17" s="108">
        <f t="shared" si="4"/>
        <v>56.93938288475563</v>
      </c>
    </row>
    <row r="18" spans="1:15" ht="15">
      <c r="A18" s="31">
        <v>8</v>
      </c>
      <c r="B18" s="113" t="s">
        <v>190</v>
      </c>
      <c r="C18" s="114">
        <v>243009</v>
      </c>
      <c r="D18" s="115">
        <v>9</v>
      </c>
      <c r="E18" s="116" t="s">
        <v>118</v>
      </c>
      <c r="F18" s="117">
        <v>18.5</v>
      </c>
      <c r="G18" s="118">
        <f t="shared" si="0"/>
        <v>13.703703703703704</v>
      </c>
      <c r="H18" s="117">
        <v>103.9</v>
      </c>
      <c r="I18" s="119">
        <f t="shared" si="1"/>
        <v>19.599615014436957</v>
      </c>
      <c r="J18" s="117">
        <v>463.19</v>
      </c>
      <c r="K18" s="119">
        <f t="shared" si="2"/>
        <v>23.58859215440748</v>
      </c>
      <c r="L18" s="110">
        <f t="shared" si="3"/>
        <v>56.89191087254814</v>
      </c>
      <c r="M18" s="109">
        <v>8</v>
      </c>
      <c r="N18" s="100"/>
      <c r="O18" s="108">
        <f t="shared" si="4"/>
        <v>56.891910872548145</v>
      </c>
    </row>
    <row r="19" spans="1:15" ht="15">
      <c r="A19" s="31">
        <v>9</v>
      </c>
      <c r="B19" s="120" t="s">
        <v>195</v>
      </c>
      <c r="C19" s="114">
        <v>243016</v>
      </c>
      <c r="D19" s="115">
        <v>9</v>
      </c>
      <c r="E19" s="116" t="s">
        <v>110</v>
      </c>
      <c r="F19" s="116">
        <v>12</v>
      </c>
      <c r="G19" s="118">
        <f t="shared" si="0"/>
        <v>8.88888888888889</v>
      </c>
      <c r="H19" s="116">
        <v>94.07</v>
      </c>
      <c r="I19" s="119">
        <f t="shared" si="1"/>
        <v>21.647709152758583</v>
      </c>
      <c r="J19" s="127">
        <v>417.55</v>
      </c>
      <c r="K19" s="119">
        <f t="shared" si="2"/>
        <v>26.166926116632737</v>
      </c>
      <c r="L19" s="108">
        <f t="shared" si="3"/>
        <v>56.7035241582802</v>
      </c>
      <c r="M19" s="109">
        <v>9</v>
      </c>
      <c r="N19" s="116"/>
      <c r="O19" s="108">
        <f t="shared" si="4"/>
        <v>56.7035241582802</v>
      </c>
    </row>
    <row r="20" spans="1:15" ht="15">
      <c r="A20" s="31">
        <v>10</v>
      </c>
      <c r="B20" s="120" t="s">
        <v>194</v>
      </c>
      <c r="C20" s="114">
        <v>243013</v>
      </c>
      <c r="D20" s="115">
        <v>9</v>
      </c>
      <c r="E20" s="116" t="s">
        <v>116</v>
      </c>
      <c r="F20" s="116">
        <v>10</v>
      </c>
      <c r="G20" s="118">
        <f t="shared" si="0"/>
        <v>7.407407407407407</v>
      </c>
      <c r="H20" s="116">
        <v>102.53</v>
      </c>
      <c r="I20" s="119">
        <f t="shared" si="1"/>
        <v>19.861503950063394</v>
      </c>
      <c r="J20" s="127">
        <v>381.7</v>
      </c>
      <c r="K20" s="119">
        <f t="shared" si="2"/>
        <v>28.62457427298926</v>
      </c>
      <c r="L20" s="108">
        <f t="shared" si="3"/>
        <v>55.89348563046006</v>
      </c>
      <c r="M20" s="109">
        <v>10</v>
      </c>
      <c r="N20" s="116"/>
      <c r="O20" s="108">
        <f t="shared" si="4"/>
        <v>55.89348563046006</v>
      </c>
    </row>
    <row r="21" spans="1:15" ht="30">
      <c r="A21" s="31">
        <v>11</v>
      </c>
      <c r="B21" s="123" t="s">
        <v>199</v>
      </c>
      <c r="C21" s="114">
        <v>243010</v>
      </c>
      <c r="D21" s="115">
        <v>9</v>
      </c>
      <c r="E21" s="116" t="s">
        <v>76</v>
      </c>
      <c r="F21" s="116">
        <v>11.5</v>
      </c>
      <c r="G21" s="118">
        <f t="shared" si="0"/>
        <v>8.518518518518519</v>
      </c>
      <c r="H21" s="116">
        <v>85.1</v>
      </c>
      <c r="I21" s="119">
        <f t="shared" si="1"/>
        <v>23.92949471210341</v>
      </c>
      <c r="J21" s="127">
        <v>478.05</v>
      </c>
      <c r="K21" s="119">
        <f t="shared" si="2"/>
        <v>22.85534985880138</v>
      </c>
      <c r="L21" s="108">
        <f t="shared" si="3"/>
        <v>55.30336308942331</v>
      </c>
      <c r="M21" s="109">
        <v>11</v>
      </c>
      <c r="N21" s="116"/>
      <c r="O21" s="108">
        <f t="shared" si="4"/>
        <v>55.30336308942331</v>
      </c>
    </row>
    <row r="22" spans="1:15" ht="15">
      <c r="A22" s="31">
        <v>12</v>
      </c>
      <c r="B22" s="123" t="s">
        <v>198</v>
      </c>
      <c r="C22" s="114">
        <v>243005</v>
      </c>
      <c r="D22" s="115">
        <v>9</v>
      </c>
      <c r="E22" s="116" t="s">
        <v>117</v>
      </c>
      <c r="F22" s="116">
        <v>10.5</v>
      </c>
      <c r="G22" s="118">
        <f t="shared" si="0"/>
        <v>7.777777777777778</v>
      </c>
      <c r="H22" s="116">
        <v>132.04</v>
      </c>
      <c r="I22" s="119">
        <f t="shared" si="1"/>
        <v>15.422599212359891</v>
      </c>
      <c r="J22" s="127">
        <v>382.65</v>
      </c>
      <c r="K22" s="119">
        <f t="shared" si="2"/>
        <v>28.553508428067428</v>
      </c>
      <c r="L22" s="108">
        <f t="shared" si="3"/>
        <v>51.753885418205094</v>
      </c>
      <c r="M22" s="109">
        <v>12</v>
      </c>
      <c r="N22" s="128"/>
      <c r="O22" s="108">
        <f t="shared" si="4"/>
        <v>51.753885418205094</v>
      </c>
    </row>
    <row r="23" spans="1:15" ht="15">
      <c r="A23" s="31">
        <v>13</v>
      </c>
      <c r="B23" s="120" t="s">
        <v>203</v>
      </c>
      <c r="C23" s="114">
        <v>243002</v>
      </c>
      <c r="D23" s="115">
        <v>9</v>
      </c>
      <c r="E23" s="116" t="s">
        <v>89</v>
      </c>
      <c r="F23" s="129">
        <v>10</v>
      </c>
      <c r="G23" s="118">
        <f t="shared" si="0"/>
        <v>7.407407407407407</v>
      </c>
      <c r="H23" s="129">
        <v>109.01</v>
      </c>
      <c r="I23" s="119">
        <f t="shared" si="1"/>
        <v>18.68085496743418</v>
      </c>
      <c r="J23" s="129">
        <v>440.09</v>
      </c>
      <c r="K23" s="119">
        <f t="shared" si="2"/>
        <v>24.82673998500307</v>
      </c>
      <c r="L23" s="108">
        <f t="shared" si="3"/>
        <v>50.91500235984465</v>
      </c>
      <c r="M23" s="109">
        <v>13</v>
      </c>
      <c r="N23" s="130"/>
      <c r="O23" s="108">
        <f t="shared" si="4"/>
        <v>50.91500235984465</v>
      </c>
    </row>
    <row r="24" spans="1:15" ht="15">
      <c r="A24" s="31">
        <v>15</v>
      </c>
      <c r="B24" s="120" t="s">
        <v>212</v>
      </c>
      <c r="C24" s="114">
        <v>243013</v>
      </c>
      <c r="D24" s="115">
        <v>9</v>
      </c>
      <c r="E24" s="116" t="s">
        <v>104</v>
      </c>
      <c r="F24" s="116">
        <v>14</v>
      </c>
      <c r="G24" s="118">
        <f t="shared" si="0"/>
        <v>10.37037037037037</v>
      </c>
      <c r="H24" s="116">
        <v>105.89</v>
      </c>
      <c r="I24" s="119">
        <f t="shared" si="1"/>
        <v>19.231277741052033</v>
      </c>
      <c r="J24" s="131">
        <v>0</v>
      </c>
      <c r="K24" s="119">
        <v>0</v>
      </c>
      <c r="L24" s="108">
        <f t="shared" si="3"/>
        <v>29.601648111422403</v>
      </c>
      <c r="M24" s="109">
        <v>14</v>
      </c>
      <c r="N24" s="116"/>
      <c r="O24" s="108">
        <f t="shared" si="4"/>
        <v>29.6016481114224</v>
      </c>
    </row>
    <row r="25" spans="1:15" ht="15">
      <c r="A25" s="31">
        <v>14</v>
      </c>
      <c r="B25" s="120" t="s">
        <v>216</v>
      </c>
      <c r="C25" s="114">
        <v>243002</v>
      </c>
      <c r="D25" s="115">
        <v>9</v>
      </c>
      <c r="E25" s="116" t="s">
        <v>90</v>
      </c>
      <c r="F25" s="129">
        <v>8</v>
      </c>
      <c r="G25" s="118">
        <f t="shared" si="0"/>
        <v>5.925925925925926</v>
      </c>
      <c r="H25" s="129">
        <v>86.94</v>
      </c>
      <c r="I25" s="119">
        <f t="shared" si="1"/>
        <v>23.423050379572118</v>
      </c>
      <c r="J25" s="132">
        <v>0</v>
      </c>
      <c r="K25" s="119">
        <v>0</v>
      </c>
      <c r="L25" s="108">
        <f t="shared" si="3"/>
        <v>29.34897630549804</v>
      </c>
      <c r="M25" s="109">
        <v>15</v>
      </c>
      <c r="N25" s="130"/>
      <c r="O25" s="108">
        <f t="shared" si="4"/>
        <v>29.34897630549804</v>
      </c>
    </row>
    <row r="26" spans="1:15" ht="15">
      <c r="A26" s="31">
        <v>16</v>
      </c>
      <c r="B26" s="120" t="s">
        <v>213</v>
      </c>
      <c r="C26" s="114">
        <v>243002</v>
      </c>
      <c r="D26" s="116">
        <v>9</v>
      </c>
      <c r="E26" s="116" t="s">
        <v>75</v>
      </c>
      <c r="F26" s="129">
        <v>16</v>
      </c>
      <c r="G26" s="118">
        <f t="shared" si="0"/>
        <v>11.851851851851851</v>
      </c>
      <c r="H26" s="129">
        <v>123.92</v>
      </c>
      <c r="I26" s="119">
        <f t="shared" si="1"/>
        <v>16.43318269851517</v>
      </c>
      <c r="J26" s="132">
        <v>0</v>
      </c>
      <c r="K26" s="119">
        <v>0</v>
      </c>
      <c r="L26" s="108">
        <f t="shared" si="3"/>
        <v>28.285034550367023</v>
      </c>
      <c r="M26" s="109">
        <v>16</v>
      </c>
      <c r="N26" s="130"/>
      <c r="O26" s="108">
        <f t="shared" si="4"/>
        <v>28.285034550367023</v>
      </c>
    </row>
    <row r="27" spans="1:15" ht="15">
      <c r="A27" s="31">
        <v>17</v>
      </c>
      <c r="B27" s="120" t="s">
        <v>215</v>
      </c>
      <c r="C27" s="114">
        <v>243013</v>
      </c>
      <c r="D27" s="116">
        <v>9</v>
      </c>
      <c r="E27" s="116" t="s">
        <v>111</v>
      </c>
      <c r="F27" s="116">
        <v>13.5</v>
      </c>
      <c r="G27" s="118">
        <f t="shared" si="0"/>
        <v>10</v>
      </c>
      <c r="H27" s="116">
        <v>121.3</v>
      </c>
      <c r="I27" s="119">
        <f t="shared" si="1"/>
        <v>16.788128606760097</v>
      </c>
      <c r="J27" s="131">
        <v>0</v>
      </c>
      <c r="K27" s="119">
        <v>0</v>
      </c>
      <c r="L27" s="108">
        <f t="shared" si="3"/>
        <v>26.788128606760097</v>
      </c>
      <c r="M27" s="109">
        <v>17</v>
      </c>
      <c r="N27" s="116"/>
      <c r="O27" s="108">
        <f t="shared" si="4"/>
        <v>26.788128606760097</v>
      </c>
    </row>
    <row r="28" spans="1:15" ht="15">
      <c r="A28" s="31">
        <v>18</v>
      </c>
      <c r="B28" s="120" t="s">
        <v>220</v>
      </c>
      <c r="C28" s="114">
        <v>243012</v>
      </c>
      <c r="D28" s="116">
        <v>9</v>
      </c>
      <c r="E28" s="116" t="s">
        <v>102</v>
      </c>
      <c r="F28" s="129">
        <v>4.5</v>
      </c>
      <c r="G28" s="118">
        <f t="shared" si="0"/>
        <v>3.3333333333333335</v>
      </c>
      <c r="H28" s="129">
        <v>91.25</v>
      </c>
      <c r="I28" s="119">
        <f t="shared" si="1"/>
        <v>22.31671232876712</v>
      </c>
      <c r="J28" s="132">
        <v>0</v>
      </c>
      <c r="K28" s="119">
        <v>0</v>
      </c>
      <c r="L28" s="108">
        <f t="shared" si="3"/>
        <v>25.650045662100453</v>
      </c>
      <c r="M28" s="109">
        <v>18</v>
      </c>
      <c r="N28" s="130"/>
      <c r="O28" s="108">
        <f t="shared" si="4"/>
        <v>25.650045662100453</v>
      </c>
    </row>
    <row r="29" spans="1:15" ht="15">
      <c r="A29" s="31">
        <v>19</v>
      </c>
      <c r="B29" s="113" t="s">
        <v>221</v>
      </c>
      <c r="C29" s="114">
        <v>243024</v>
      </c>
      <c r="D29" s="116">
        <v>9</v>
      </c>
      <c r="E29" s="116" t="s">
        <v>93</v>
      </c>
      <c r="F29" s="116">
        <v>5.5</v>
      </c>
      <c r="G29" s="118">
        <f t="shared" si="0"/>
        <v>4.074074074074074</v>
      </c>
      <c r="H29" s="116">
        <v>99.8</v>
      </c>
      <c r="I29" s="119">
        <f t="shared" si="1"/>
        <v>20.404809619238478</v>
      </c>
      <c r="J29" s="131">
        <v>0</v>
      </c>
      <c r="K29" s="119">
        <v>0</v>
      </c>
      <c r="L29" s="108">
        <f t="shared" si="3"/>
        <v>24.478883693312554</v>
      </c>
      <c r="M29" s="109">
        <v>19</v>
      </c>
      <c r="N29" s="116"/>
      <c r="O29" s="108">
        <f t="shared" si="4"/>
        <v>24.478883693312554</v>
      </c>
    </row>
    <row r="30" spans="1:15" ht="15">
      <c r="A30" s="31">
        <v>20</v>
      </c>
      <c r="B30" s="123" t="s">
        <v>217</v>
      </c>
      <c r="C30" s="114">
        <v>243005</v>
      </c>
      <c r="D30" s="116">
        <v>9</v>
      </c>
      <c r="E30" s="116" t="s">
        <v>84</v>
      </c>
      <c r="F30" s="116">
        <v>11</v>
      </c>
      <c r="G30" s="118">
        <f t="shared" si="0"/>
        <v>8.148148148148149</v>
      </c>
      <c r="H30" s="116">
        <v>128.96</v>
      </c>
      <c r="I30" s="119">
        <f t="shared" si="1"/>
        <v>15.7909429280397</v>
      </c>
      <c r="J30" s="131">
        <v>0</v>
      </c>
      <c r="K30" s="119">
        <v>0</v>
      </c>
      <c r="L30" s="108">
        <f t="shared" si="3"/>
        <v>23.93909107618785</v>
      </c>
      <c r="M30" s="109">
        <v>20</v>
      </c>
      <c r="N30" s="116"/>
      <c r="O30" s="108">
        <f t="shared" si="4"/>
        <v>23.93909107618785</v>
      </c>
    </row>
    <row r="31" spans="1:15" ht="15">
      <c r="A31" s="31">
        <v>21</v>
      </c>
      <c r="B31" s="120" t="s">
        <v>218</v>
      </c>
      <c r="C31" s="114">
        <v>243012</v>
      </c>
      <c r="D31" s="116">
        <v>9</v>
      </c>
      <c r="E31" s="116" t="s">
        <v>115</v>
      </c>
      <c r="F31" s="129">
        <v>10.5</v>
      </c>
      <c r="G31" s="118">
        <f t="shared" si="0"/>
        <v>7.777777777777778</v>
      </c>
      <c r="H31" s="129">
        <v>127.34</v>
      </c>
      <c r="I31" s="119">
        <f t="shared" si="1"/>
        <v>15.991832888330453</v>
      </c>
      <c r="J31" s="132">
        <v>0</v>
      </c>
      <c r="K31" s="119">
        <v>0</v>
      </c>
      <c r="L31" s="108">
        <f t="shared" si="3"/>
        <v>23.769610666108232</v>
      </c>
      <c r="M31" s="111">
        <v>21</v>
      </c>
      <c r="N31" s="130"/>
      <c r="O31" s="108">
        <f t="shared" si="4"/>
        <v>23.769610666108232</v>
      </c>
    </row>
    <row r="32" spans="2:15" ht="15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  <row r="33" spans="2:15" ht="15">
      <c r="B33" s="133"/>
      <c r="C33" s="133" t="s">
        <v>22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2:3" ht="15.75">
      <c r="B34" s="20"/>
      <c r="C34" s="20"/>
    </row>
    <row r="35" spans="2:3" ht="15.75">
      <c r="B35" s="20"/>
      <c r="C35" s="28" t="s">
        <v>17</v>
      </c>
    </row>
    <row r="36" spans="2:3" ht="15.75">
      <c r="B36" s="20"/>
      <c r="C36" s="20" t="s">
        <v>14</v>
      </c>
    </row>
    <row r="37" spans="2:3" ht="15.75">
      <c r="B37" s="20"/>
      <c r="C37" s="20" t="s">
        <v>23</v>
      </c>
    </row>
    <row r="38" spans="2:3" ht="15.75">
      <c r="B38" s="20"/>
      <c r="C38" s="20" t="s">
        <v>15</v>
      </c>
    </row>
    <row r="39" ht="15.75">
      <c r="C39" s="20" t="s">
        <v>24</v>
      </c>
    </row>
    <row r="40" ht="15.75">
      <c r="C40" s="20" t="s">
        <v>16</v>
      </c>
    </row>
    <row r="41" ht="15.75">
      <c r="C41" s="22" t="s">
        <v>25</v>
      </c>
    </row>
  </sheetData>
  <sheetProtection/>
  <mergeCells count="17">
    <mergeCell ref="A2:O2"/>
    <mergeCell ref="A3:O3"/>
    <mergeCell ref="A4:O4"/>
    <mergeCell ref="A5:O5"/>
    <mergeCell ref="A7:O7"/>
    <mergeCell ref="A9:A10"/>
    <mergeCell ref="B9:B10"/>
    <mergeCell ref="C9:C10"/>
    <mergeCell ref="D9:D10"/>
    <mergeCell ref="E9:E10"/>
    <mergeCell ref="L9:L10"/>
    <mergeCell ref="M9:M10"/>
    <mergeCell ref="N9:N10"/>
    <mergeCell ref="O9:O10"/>
    <mergeCell ref="F9:G9"/>
    <mergeCell ref="H9:I9"/>
    <mergeCell ref="J9:K9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80" zoomScaleSheetLayoutView="80" zoomScalePageLayoutView="75" workbookViewId="0" topLeftCell="A1">
      <selection activeCell="D1" activeCellId="1" sqref="B1:B16384 D1:E16384"/>
    </sheetView>
  </sheetViews>
  <sheetFormatPr defaultColWidth="9.140625" defaultRowHeight="15"/>
  <cols>
    <col min="1" max="1" width="4.57421875" style="0" customWidth="1"/>
    <col min="2" max="2" width="17.28125" style="0" customWidth="1"/>
    <col min="3" max="3" width="26.7109375" style="0" bestFit="1" customWidth="1"/>
    <col min="4" max="4" width="4.57421875" style="0" customWidth="1"/>
    <col min="5" max="5" width="21.7109375" style="0" customWidth="1"/>
    <col min="6" max="6" width="12.8515625" style="0" customWidth="1"/>
    <col min="7" max="7" width="10.140625" style="0" customWidth="1"/>
    <col min="8" max="10" width="8.28125" style="0" customWidth="1"/>
    <col min="11" max="11" width="7.421875" style="0" customWidth="1"/>
    <col min="12" max="12" width="8.7109375" style="0" customWidth="1"/>
    <col min="13" max="13" width="7.421875" style="0" customWidth="1"/>
    <col min="14" max="14" width="8.7109375" style="0" customWidth="1"/>
    <col min="15" max="15" width="15.8515625" style="0" customWidth="1"/>
  </cols>
  <sheetData>
    <row r="1" ht="15">
      <c r="L1" s="5" t="s">
        <v>20</v>
      </c>
    </row>
    <row r="2" spans="1:15" ht="15.75">
      <c r="A2" s="186" t="s">
        <v>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5.7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.75">
      <c r="A4" s="186" t="s">
        <v>13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5.75">
      <c r="A5" s="186" t="s">
        <v>21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187" t="s">
        <v>28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</row>
    <row r="8" spans="1:15" ht="15.75">
      <c r="A8" s="3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33" customHeight="1">
      <c r="A9" s="176" t="s">
        <v>1</v>
      </c>
      <c r="B9" s="176" t="s">
        <v>2</v>
      </c>
      <c r="C9" s="176" t="s">
        <v>3</v>
      </c>
      <c r="D9" s="178" t="s">
        <v>4</v>
      </c>
      <c r="E9" s="176" t="s">
        <v>18</v>
      </c>
      <c r="F9" s="180" t="s">
        <v>10</v>
      </c>
      <c r="G9" s="181"/>
      <c r="H9" s="182" t="s">
        <v>124</v>
      </c>
      <c r="I9" s="183"/>
      <c r="J9" s="184" t="s">
        <v>30</v>
      </c>
      <c r="K9" s="185"/>
      <c r="L9" s="176" t="s">
        <v>5</v>
      </c>
      <c r="M9" s="178" t="s">
        <v>6</v>
      </c>
      <c r="N9" s="176" t="s">
        <v>7</v>
      </c>
      <c r="O9" s="176" t="s">
        <v>8</v>
      </c>
    </row>
    <row r="10" spans="1:15" ht="40.5" customHeight="1">
      <c r="A10" s="177"/>
      <c r="B10" s="177"/>
      <c r="C10" s="177"/>
      <c r="D10" s="179"/>
      <c r="E10" s="177"/>
      <c r="F10" s="26" t="s">
        <v>11</v>
      </c>
      <c r="G10" s="26" t="s">
        <v>12</v>
      </c>
      <c r="H10" s="26" t="s">
        <v>19</v>
      </c>
      <c r="I10" s="26" t="s">
        <v>12</v>
      </c>
      <c r="J10" s="26" t="s">
        <v>19</v>
      </c>
      <c r="K10" s="26" t="s">
        <v>12</v>
      </c>
      <c r="L10" s="177"/>
      <c r="M10" s="179"/>
      <c r="N10" s="177"/>
      <c r="O10" s="177"/>
    </row>
    <row r="11" spans="1:15" ht="15">
      <c r="A11" s="60">
        <v>1</v>
      </c>
      <c r="B11" s="47" t="s">
        <v>171</v>
      </c>
      <c r="C11" s="29">
        <v>243016</v>
      </c>
      <c r="D11" s="48">
        <v>10</v>
      </c>
      <c r="E11" s="1" t="s">
        <v>85</v>
      </c>
      <c r="F11" s="1">
        <v>23.5</v>
      </c>
      <c r="G11" s="76">
        <f aca="true" t="shared" si="0" ref="G11:G21">40*F11/54</f>
        <v>17.40740740740741</v>
      </c>
      <c r="H11" s="1">
        <v>74.17</v>
      </c>
      <c r="I11" s="76">
        <f>30*65.97/H11</f>
        <v>26.683295132803018</v>
      </c>
      <c r="J11" s="94">
        <v>380.77</v>
      </c>
      <c r="K11" s="76">
        <f>30*380.8/J11</f>
        <v>30.002363631588626</v>
      </c>
      <c r="L11" s="76">
        <f aca="true" t="shared" si="1" ref="L11:L21">K11+I11+G11</f>
        <v>74.09306617179905</v>
      </c>
      <c r="M11" s="1">
        <v>1</v>
      </c>
      <c r="N11" s="2" t="s">
        <v>128</v>
      </c>
      <c r="O11" s="76">
        <f>L11*100/100</f>
        <v>74.09306617179905</v>
      </c>
    </row>
    <row r="12" spans="1:15" ht="15">
      <c r="A12" s="60">
        <v>2</v>
      </c>
      <c r="B12" s="50" t="s">
        <v>191</v>
      </c>
      <c r="C12" s="29">
        <v>243009</v>
      </c>
      <c r="D12" s="48">
        <v>10</v>
      </c>
      <c r="E12" s="1" t="s">
        <v>98</v>
      </c>
      <c r="F12" s="1">
        <v>8.5</v>
      </c>
      <c r="G12" s="76">
        <f t="shared" si="0"/>
        <v>6.296296296296297</v>
      </c>
      <c r="H12" s="1">
        <v>65.97</v>
      </c>
      <c r="I12" s="76">
        <f>30*65.97/H12</f>
        <v>30</v>
      </c>
      <c r="J12" s="94">
        <v>438.64</v>
      </c>
      <c r="K12" s="76">
        <f aca="true" t="shared" si="2" ref="K12:K17">30*380.8/J12</f>
        <v>26.04413642166697</v>
      </c>
      <c r="L12" s="76">
        <f t="shared" si="1"/>
        <v>62.34043271796327</v>
      </c>
      <c r="M12" s="1">
        <v>2</v>
      </c>
      <c r="N12" s="2" t="s">
        <v>129</v>
      </c>
      <c r="O12" s="76">
        <f aca="true" t="shared" si="3" ref="O12:O21">L12*100/100</f>
        <v>62.34043271796327</v>
      </c>
    </row>
    <row r="13" spans="1:15" ht="15">
      <c r="A13" s="60">
        <v>3</v>
      </c>
      <c r="B13" s="50" t="s">
        <v>189</v>
      </c>
      <c r="C13" s="29">
        <v>243009</v>
      </c>
      <c r="D13" s="48">
        <v>10</v>
      </c>
      <c r="E13" s="1" t="s">
        <v>108</v>
      </c>
      <c r="F13" s="1">
        <v>21.5</v>
      </c>
      <c r="G13" s="76">
        <f t="shared" si="0"/>
        <v>15.925925925925926</v>
      </c>
      <c r="H13" s="1">
        <v>106.91</v>
      </c>
      <c r="I13" s="76">
        <f aca="true" t="shared" si="4" ref="I13:I21">30*65.97/H13</f>
        <v>18.5118323823777</v>
      </c>
      <c r="J13" s="94">
        <v>487.38</v>
      </c>
      <c r="K13" s="76">
        <f t="shared" si="2"/>
        <v>23.43961590545365</v>
      </c>
      <c r="L13" s="76">
        <f t="shared" si="1"/>
        <v>57.87737421375728</v>
      </c>
      <c r="M13" s="1">
        <v>3</v>
      </c>
      <c r="N13" s="2" t="s">
        <v>130</v>
      </c>
      <c r="O13" s="76">
        <f t="shared" si="3"/>
        <v>57.87737421375728</v>
      </c>
    </row>
    <row r="14" spans="1:15" ht="15">
      <c r="A14" s="60">
        <v>4</v>
      </c>
      <c r="B14" s="51" t="s">
        <v>196</v>
      </c>
      <c r="C14" s="29">
        <v>243002</v>
      </c>
      <c r="D14" s="48">
        <v>10</v>
      </c>
      <c r="E14" s="1" t="s">
        <v>121</v>
      </c>
      <c r="F14" s="1">
        <v>11.5</v>
      </c>
      <c r="G14" s="76">
        <f t="shared" si="0"/>
        <v>8.518518518518519</v>
      </c>
      <c r="H14" s="1">
        <v>93.21</v>
      </c>
      <c r="I14" s="76">
        <f t="shared" si="4"/>
        <v>21.232700354039267</v>
      </c>
      <c r="J14" s="94">
        <v>437.47</v>
      </c>
      <c r="K14" s="76">
        <f t="shared" si="2"/>
        <v>26.113790659930967</v>
      </c>
      <c r="L14" s="76">
        <f t="shared" si="1"/>
        <v>55.865009532488756</v>
      </c>
      <c r="M14" s="1">
        <v>4</v>
      </c>
      <c r="N14" s="1"/>
      <c r="O14" s="76">
        <f t="shared" si="3"/>
        <v>55.865009532488756</v>
      </c>
    </row>
    <row r="15" spans="1:15" ht="15">
      <c r="A15" s="60">
        <v>5</v>
      </c>
      <c r="B15" s="52" t="s">
        <v>197</v>
      </c>
      <c r="C15" s="29">
        <v>243024</v>
      </c>
      <c r="D15" s="48">
        <v>10</v>
      </c>
      <c r="E15" s="1" t="s">
        <v>73</v>
      </c>
      <c r="F15" s="1">
        <v>10.5</v>
      </c>
      <c r="G15" s="76">
        <f t="shared" si="0"/>
        <v>7.777777777777778</v>
      </c>
      <c r="H15" s="1">
        <v>107.52</v>
      </c>
      <c r="I15" s="76">
        <f t="shared" si="4"/>
        <v>18.406808035714285</v>
      </c>
      <c r="J15" s="94">
        <v>408.53</v>
      </c>
      <c r="K15" s="76">
        <f t="shared" si="2"/>
        <v>27.963674638337455</v>
      </c>
      <c r="L15" s="76">
        <f t="shared" si="1"/>
        <v>54.14826045182952</v>
      </c>
      <c r="M15" s="1">
        <v>5</v>
      </c>
      <c r="N15" s="2"/>
      <c r="O15" s="76">
        <f t="shared" si="3"/>
        <v>54.14826045182952</v>
      </c>
    </row>
    <row r="16" spans="1:15" ht="15">
      <c r="A16" s="60">
        <v>6</v>
      </c>
      <c r="B16" s="53" t="s">
        <v>202</v>
      </c>
      <c r="C16" s="29">
        <v>243024</v>
      </c>
      <c r="D16" s="48">
        <v>10</v>
      </c>
      <c r="E16" s="1" t="s">
        <v>105</v>
      </c>
      <c r="F16" s="1">
        <v>10</v>
      </c>
      <c r="G16" s="76">
        <f t="shared" si="0"/>
        <v>7.407407407407407</v>
      </c>
      <c r="H16" s="1">
        <v>121.21</v>
      </c>
      <c r="I16" s="76">
        <f t="shared" si="4"/>
        <v>16.327860737562908</v>
      </c>
      <c r="J16" s="94">
        <v>417.25</v>
      </c>
      <c r="K16" s="76">
        <f t="shared" si="2"/>
        <v>27.379269023367286</v>
      </c>
      <c r="L16" s="76">
        <f t="shared" si="1"/>
        <v>51.1145371683376</v>
      </c>
      <c r="M16" s="1">
        <v>6</v>
      </c>
      <c r="N16" s="1"/>
      <c r="O16" s="76">
        <f t="shared" si="3"/>
        <v>51.1145371683376</v>
      </c>
    </row>
    <row r="17" spans="1:15" ht="15">
      <c r="A17" s="60">
        <v>7</v>
      </c>
      <c r="B17" s="54" t="s">
        <v>200</v>
      </c>
      <c r="C17" s="29">
        <v>243005</v>
      </c>
      <c r="D17" s="48">
        <v>10</v>
      </c>
      <c r="E17" s="1" t="s">
        <v>109</v>
      </c>
      <c r="F17" s="1">
        <v>13</v>
      </c>
      <c r="G17" s="76">
        <f t="shared" si="0"/>
        <v>9.62962962962963</v>
      </c>
      <c r="H17" s="1">
        <v>135.03</v>
      </c>
      <c r="I17" s="76">
        <f t="shared" si="4"/>
        <v>14.656742946011997</v>
      </c>
      <c r="J17" s="94">
        <v>431.8</v>
      </c>
      <c r="K17" s="76">
        <f t="shared" si="2"/>
        <v>26.456692913385826</v>
      </c>
      <c r="L17" s="76">
        <f t="shared" si="1"/>
        <v>50.74306548902746</v>
      </c>
      <c r="M17" s="1">
        <v>7</v>
      </c>
      <c r="N17" s="1"/>
      <c r="O17" s="76">
        <f t="shared" si="3"/>
        <v>50.74306548902746</v>
      </c>
    </row>
    <row r="18" spans="1:15" ht="15">
      <c r="A18" s="60">
        <v>8</v>
      </c>
      <c r="B18" s="50" t="s">
        <v>206</v>
      </c>
      <c r="C18" s="29">
        <v>243002</v>
      </c>
      <c r="D18" s="48">
        <v>10</v>
      </c>
      <c r="E18" s="1" t="s">
        <v>92</v>
      </c>
      <c r="F18" s="55">
        <v>20.5</v>
      </c>
      <c r="G18" s="76">
        <f t="shared" si="0"/>
        <v>15.185185185185185</v>
      </c>
      <c r="H18" s="56">
        <v>76.02</v>
      </c>
      <c r="I18" s="76">
        <f t="shared" si="4"/>
        <v>26.033938437253354</v>
      </c>
      <c r="J18" s="174">
        <v>0</v>
      </c>
      <c r="K18" s="76">
        <v>0</v>
      </c>
      <c r="L18" s="76">
        <f t="shared" si="1"/>
        <v>41.21912362243854</v>
      </c>
      <c r="M18" s="1">
        <v>8</v>
      </c>
      <c r="N18" s="57"/>
      <c r="O18" s="76">
        <f t="shared" si="3"/>
        <v>41.21912362243854</v>
      </c>
    </row>
    <row r="19" spans="1:15" ht="15">
      <c r="A19" s="60">
        <v>9</v>
      </c>
      <c r="B19" s="54" t="s">
        <v>207</v>
      </c>
      <c r="C19" s="29">
        <v>243018</v>
      </c>
      <c r="D19" s="48">
        <v>10</v>
      </c>
      <c r="E19" s="1" t="s">
        <v>120</v>
      </c>
      <c r="F19" s="1">
        <v>17.5</v>
      </c>
      <c r="G19" s="76">
        <f t="shared" si="0"/>
        <v>12.962962962962964</v>
      </c>
      <c r="H19" s="1">
        <v>96.73</v>
      </c>
      <c r="I19" s="76">
        <f t="shared" si="4"/>
        <v>20.460043419828388</v>
      </c>
      <c r="J19" s="94">
        <v>0</v>
      </c>
      <c r="K19" s="76">
        <v>0</v>
      </c>
      <c r="L19" s="76">
        <f t="shared" si="1"/>
        <v>33.42300638279135</v>
      </c>
      <c r="M19" s="1">
        <v>9</v>
      </c>
      <c r="N19" s="1"/>
      <c r="O19" s="76">
        <f t="shared" si="3"/>
        <v>33.42300638279135</v>
      </c>
    </row>
    <row r="20" spans="1:15" ht="15">
      <c r="A20" s="60">
        <v>10</v>
      </c>
      <c r="B20" s="54" t="s">
        <v>208</v>
      </c>
      <c r="C20" s="29">
        <v>243005</v>
      </c>
      <c r="D20" s="48">
        <v>10</v>
      </c>
      <c r="E20" s="1" t="s">
        <v>72</v>
      </c>
      <c r="F20" s="55">
        <v>19</v>
      </c>
      <c r="G20" s="76">
        <f t="shared" si="0"/>
        <v>14.074074074074074</v>
      </c>
      <c r="H20" s="57">
        <v>127.87</v>
      </c>
      <c r="I20" s="76">
        <f t="shared" si="4"/>
        <v>15.4774380229921</v>
      </c>
      <c r="J20" s="175">
        <v>0</v>
      </c>
      <c r="K20" s="76">
        <v>0</v>
      </c>
      <c r="L20" s="76">
        <f t="shared" si="1"/>
        <v>29.551512097066173</v>
      </c>
      <c r="M20" s="1">
        <v>10</v>
      </c>
      <c r="N20" s="57"/>
      <c r="O20" s="76">
        <f t="shared" si="3"/>
        <v>29.551512097066176</v>
      </c>
    </row>
    <row r="21" spans="1:15" ht="15">
      <c r="A21" s="60">
        <v>11</v>
      </c>
      <c r="B21" s="58" t="s">
        <v>219</v>
      </c>
      <c r="C21" s="59">
        <v>243020</v>
      </c>
      <c r="D21" s="48">
        <v>10</v>
      </c>
      <c r="E21" s="1" t="s">
        <v>91</v>
      </c>
      <c r="F21" s="1">
        <v>10</v>
      </c>
      <c r="G21" s="76">
        <f t="shared" si="0"/>
        <v>7.407407407407407</v>
      </c>
      <c r="H21" s="1">
        <v>132.03</v>
      </c>
      <c r="I21" s="76">
        <f t="shared" si="4"/>
        <v>14.989775051124743</v>
      </c>
      <c r="J21" s="94">
        <v>0</v>
      </c>
      <c r="K21" s="76">
        <v>0</v>
      </c>
      <c r="L21" s="76">
        <f t="shared" si="1"/>
        <v>22.39718245853215</v>
      </c>
      <c r="M21" s="1">
        <v>11</v>
      </c>
      <c r="N21" s="1"/>
      <c r="O21" s="76">
        <f t="shared" si="3"/>
        <v>22.397182458532154</v>
      </c>
    </row>
    <row r="22" spans="5:15" ht="15.75">
      <c r="E22" s="6"/>
      <c r="F22" s="7"/>
      <c r="G22" s="24"/>
      <c r="H22" s="7"/>
      <c r="I22" s="7"/>
      <c r="J22" s="24"/>
      <c r="K22" s="24"/>
      <c r="L22" s="25"/>
      <c r="M22" s="6"/>
      <c r="N22" s="23"/>
      <c r="O22" s="8"/>
    </row>
    <row r="23" spans="2:3" ht="15.75">
      <c r="B23" s="20"/>
      <c r="C23" s="20" t="s">
        <v>22</v>
      </c>
    </row>
    <row r="24" spans="2:3" ht="15.75">
      <c r="B24" s="20"/>
      <c r="C24" s="20"/>
    </row>
    <row r="25" spans="2:3" ht="15.75">
      <c r="B25" s="20"/>
      <c r="C25" s="28" t="s">
        <v>17</v>
      </c>
    </row>
    <row r="26" spans="2:3" ht="15.75">
      <c r="B26" s="20"/>
      <c r="C26" s="20" t="s">
        <v>14</v>
      </c>
    </row>
    <row r="27" spans="2:3" ht="15.75">
      <c r="B27" s="20"/>
      <c r="C27" s="20" t="s">
        <v>23</v>
      </c>
    </row>
    <row r="28" spans="2:3" ht="15.75">
      <c r="B28" s="20"/>
      <c r="C28" s="20" t="s">
        <v>15</v>
      </c>
    </row>
    <row r="29" ht="15.75">
      <c r="C29" s="20" t="s">
        <v>24</v>
      </c>
    </row>
    <row r="30" ht="15.75">
      <c r="C30" s="20" t="s">
        <v>16</v>
      </c>
    </row>
    <row r="31" ht="15.75">
      <c r="C31" s="22" t="s">
        <v>25</v>
      </c>
    </row>
  </sheetData>
  <sheetProtection/>
  <mergeCells count="17">
    <mergeCell ref="A2:O2"/>
    <mergeCell ref="A3:O3"/>
    <mergeCell ref="A4:O4"/>
    <mergeCell ref="A5:O5"/>
    <mergeCell ref="A7:O7"/>
    <mergeCell ref="A9:A10"/>
    <mergeCell ref="B9:B10"/>
    <mergeCell ref="C9:C10"/>
    <mergeCell ref="D9:D10"/>
    <mergeCell ref="E9:E10"/>
    <mergeCell ref="L9:L10"/>
    <mergeCell ref="M9:M10"/>
    <mergeCell ref="N9:N10"/>
    <mergeCell ref="O9:O10"/>
    <mergeCell ref="F9:G9"/>
    <mergeCell ref="H9:I9"/>
    <mergeCell ref="J9:K9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70" zoomScaleSheetLayoutView="70" zoomScalePageLayoutView="75" workbookViewId="0" topLeftCell="A1">
      <selection activeCell="B14" sqref="B14"/>
    </sheetView>
  </sheetViews>
  <sheetFormatPr defaultColWidth="9.140625" defaultRowHeight="15"/>
  <cols>
    <col min="1" max="1" width="4.57421875" style="0" customWidth="1"/>
    <col min="2" max="2" width="15.28125" style="0" bestFit="1" customWidth="1"/>
    <col min="3" max="3" width="21.57421875" style="0" customWidth="1"/>
    <col min="4" max="4" width="4.57421875" style="0" customWidth="1"/>
    <col min="5" max="5" width="27.140625" style="0" customWidth="1"/>
    <col min="6" max="6" width="12.7109375" style="0" customWidth="1"/>
    <col min="7" max="7" width="10.140625" style="0" customWidth="1"/>
    <col min="8" max="10" width="8.28125" style="0" customWidth="1"/>
    <col min="11" max="11" width="7.421875" style="0" customWidth="1"/>
    <col min="12" max="12" width="8.7109375" style="0" customWidth="1"/>
    <col min="13" max="13" width="4.7109375" style="0" customWidth="1"/>
    <col min="14" max="14" width="8.28125" style="0" customWidth="1"/>
    <col min="15" max="15" width="16.421875" style="0" customWidth="1"/>
  </cols>
  <sheetData>
    <row r="1" ht="15">
      <c r="L1" s="5" t="s">
        <v>20</v>
      </c>
    </row>
    <row r="2" spans="1:15" ht="15">
      <c r="A2" s="210" t="s">
        <v>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5">
      <c r="A3" s="210" t="s">
        <v>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5">
      <c r="A4" s="210" t="s">
        <v>13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5">
      <c r="A5" s="210" t="s">
        <v>21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">
      <c r="A7" s="211" t="s">
        <v>29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</row>
    <row r="8" spans="1:15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54.75" customHeight="1">
      <c r="A9" s="202" t="s">
        <v>1</v>
      </c>
      <c r="B9" s="202" t="s">
        <v>2</v>
      </c>
      <c r="C9" s="202" t="s">
        <v>3</v>
      </c>
      <c r="D9" s="200" t="s">
        <v>4</v>
      </c>
      <c r="E9" s="202" t="s">
        <v>18</v>
      </c>
      <c r="F9" s="204" t="s">
        <v>10</v>
      </c>
      <c r="G9" s="205"/>
      <c r="H9" s="206" t="s">
        <v>124</v>
      </c>
      <c r="I9" s="207"/>
      <c r="J9" s="208" t="s">
        <v>30</v>
      </c>
      <c r="K9" s="209"/>
      <c r="L9" s="202" t="s">
        <v>5</v>
      </c>
      <c r="M9" s="200" t="s">
        <v>6</v>
      </c>
      <c r="N9" s="202" t="s">
        <v>7</v>
      </c>
      <c r="O9" s="202" t="s">
        <v>8</v>
      </c>
    </row>
    <row r="10" spans="1:15" ht="51" customHeight="1">
      <c r="A10" s="203"/>
      <c r="B10" s="203"/>
      <c r="C10" s="203"/>
      <c r="D10" s="201"/>
      <c r="E10" s="203"/>
      <c r="F10" s="99" t="s">
        <v>11</v>
      </c>
      <c r="G10" s="99" t="s">
        <v>12</v>
      </c>
      <c r="H10" s="99" t="s">
        <v>19</v>
      </c>
      <c r="I10" s="99" t="s">
        <v>12</v>
      </c>
      <c r="J10" s="99" t="s">
        <v>19</v>
      </c>
      <c r="K10" s="99" t="s">
        <v>12</v>
      </c>
      <c r="L10" s="203"/>
      <c r="M10" s="201"/>
      <c r="N10" s="203"/>
      <c r="O10" s="203"/>
    </row>
    <row r="11" spans="1:15" ht="15">
      <c r="A11" s="134">
        <v>1</v>
      </c>
      <c r="B11" s="135" t="s">
        <v>170</v>
      </c>
      <c r="C11" s="136">
        <v>243013</v>
      </c>
      <c r="D11" s="136">
        <v>11</v>
      </c>
      <c r="E11" s="116" t="s">
        <v>78</v>
      </c>
      <c r="F11" s="137">
        <v>18.5</v>
      </c>
      <c r="G11" s="138">
        <f aca="true" t="shared" si="0" ref="G11:G31">40*F11/54</f>
        <v>13.703703703703704</v>
      </c>
      <c r="H11" s="139">
        <v>36.22</v>
      </c>
      <c r="I11" s="138">
        <f aca="true" t="shared" si="1" ref="I11:I31">30*36.22/H11</f>
        <v>30</v>
      </c>
      <c r="J11" s="137">
        <v>431.02</v>
      </c>
      <c r="K11" s="138">
        <f aca="true" t="shared" si="2" ref="K11:K26">30*375.39/J11</f>
        <v>26.12802190153589</v>
      </c>
      <c r="L11" s="108">
        <f aca="true" t="shared" si="3" ref="L11:L31">K11+I11+G11</f>
        <v>69.8317256052396</v>
      </c>
      <c r="M11" s="134">
        <v>1</v>
      </c>
      <c r="N11" s="140" t="s">
        <v>128</v>
      </c>
      <c r="O11" s="108">
        <f>L11*100/100</f>
        <v>69.8317256052396</v>
      </c>
    </row>
    <row r="12" spans="1:15" ht="15">
      <c r="A12" s="134">
        <v>2</v>
      </c>
      <c r="B12" s="141" t="s">
        <v>173</v>
      </c>
      <c r="C12" s="114">
        <v>243016</v>
      </c>
      <c r="D12" s="114">
        <v>11</v>
      </c>
      <c r="E12" s="116" t="s">
        <v>101</v>
      </c>
      <c r="F12" s="117">
        <v>18.5</v>
      </c>
      <c r="G12" s="138">
        <f t="shared" si="0"/>
        <v>13.703703703703704</v>
      </c>
      <c r="H12" s="139">
        <v>50.7</v>
      </c>
      <c r="I12" s="138">
        <f t="shared" si="1"/>
        <v>21.43195266272189</v>
      </c>
      <c r="J12" s="117">
        <v>470.59</v>
      </c>
      <c r="K12" s="138">
        <f t="shared" si="2"/>
        <v>23.931022758664653</v>
      </c>
      <c r="L12" s="108">
        <f t="shared" si="3"/>
        <v>59.066679125090246</v>
      </c>
      <c r="M12" s="134">
        <v>2</v>
      </c>
      <c r="N12" s="100" t="s">
        <v>129</v>
      </c>
      <c r="O12" s="108">
        <f aca="true" t="shared" si="4" ref="O12:O31">L12*100/100</f>
        <v>59.066679125090246</v>
      </c>
    </row>
    <row r="13" spans="1:15" ht="15">
      <c r="A13" s="134">
        <v>3</v>
      </c>
      <c r="B13" s="142" t="s">
        <v>175</v>
      </c>
      <c r="C13" s="114">
        <v>243010</v>
      </c>
      <c r="D13" s="143">
        <v>11</v>
      </c>
      <c r="E13" s="116" t="s">
        <v>97</v>
      </c>
      <c r="F13" s="137">
        <v>16.5</v>
      </c>
      <c r="G13" s="138">
        <f t="shared" si="0"/>
        <v>12.222222222222221</v>
      </c>
      <c r="H13" s="139">
        <v>71.27</v>
      </c>
      <c r="I13" s="138">
        <f t="shared" si="1"/>
        <v>15.246246667602076</v>
      </c>
      <c r="J13" s="137">
        <v>378.86</v>
      </c>
      <c r="K13" s="138">
        <f t="shared" si="2"/>
        <v>29.72522831652853</v>
      </c>
      <c r="L13" s="108">
        <f t="shared" si="3"/>
        <v>57.19369720635283</v>
      </c>
      <c r="M13" s="134">
        <v>3</v>
      </c>
      <c r="N13" s="140" t="s">
        <v>130</v>
      </c>
      <c r="O13" s="108">
        <f t="shared" si="4"/>
        <v>57.19369720635282</v>
      </c>
    </row>
    <row r="14" spans="1:15" ht="15">
      <c r="A14" s="134">
        <v>4</v>
      </c>
      <c r="B14" s="135" t="s">
        <v>176</v>
      </c>
      <c r="C14" s="114">
        <v>243014</v>
      </c>
      <c r="D14" s="114">
        <v>11</v>
      </c>
      <c r="E14" s="116" t="s">
        <v>79</v>
      </c>
      <c r="F14" s="117">
        <v>15.5</v>
      </c>
      <c r="G14" s="138">
        <f t="shared" si="0"/>
        <v>11.481481481481481</v>
      </c>
      <c r="H14" s="139">
        <v>58.69</v>
      </c>
      <c r="I14" s="138">
        <f t="shared" si="1"/>
        <v>18.51422729596183</v>
      </c>
      <c r="J14" s="117">
        <v>419.37</v>
      </c>
      <c r="K14" s="138">
        <f t="shared" si="2"/>
        <v>26.853852206881747</v>
      </c>
      <c r="L14" s="108">
        <f t="shared" si="3"/>
        <v>56.84956098432506</v>
      </c>
      <c r="M14" s="134">
        <v>4</v>
      </c>
      <c r="N14" s="100"/>
      <c r="O14" s="108">
        <f t="shared" si="4"/>
        <v>56.84956098432506</v>
      </c>
    </row>
    <row r="15" spans="1:15" ht="15">
      <c r="A15" s="134">
        <v>5</v>
      </c>
      <c r="B15" s="141" t="s">
        <v>177</v>
      </c>
      <c r="C15" s="114">
        <v>243002</v>
      </c>
      <c r="D15" s="144">
        <v>11</v>
      </c>
      <c r="E15" s="116" t="s">
        <v>99</v>
      </c>
      <c r="F15" s="117">
        <v>18</v>
      </c>
      <c r="G15" s="138">
        <f t="shared" si="0"/>
        <v>13.333333333333334</v>
      </c>
      <c r="H15" s="139">
        <v>67.79</v>
      </c>
      <c r="I15" s="138">
        <f t="shared" si="1"/>
        <v>16.02891281899985</v>
      </c>
      <c r="J15" s="117">
        <v>413.04</v>
      </c>
      <c r="K15" s="138">
        <f t="shared" si="2"/>
        <v>27.265398024404412</v>
      </c>
      <c r="L15" s="108">
        <f t="shared" si="3"/>
        <v>56.6276441767376</v>
      </c>
      <c r="M15" s="134">
        <v>5</v>
      </c>
      <c r="N15" s="100"/>
      <c r="O15" s="108">
        <f t="shared" si="4"/>
        <v>56.6276441767376</v>
      </c>
    </row>
    <row r="16" spans="1:15" ht="15">
      <c r="A16" s="134">
        <v>6</v>
      </c>
      <c r="B16" s="141" t="s">
        <v>178</v>
      </c>
      <c r="C16" s="114">
        <v>243016</v>
      </c>
      <c r="D16" s="114">
        <v>11</v>
      </c>
      <c r="E16" s="116" t="s">
        <v>70</v>
      </c>
      <c r="F16" s="117">
        <v>19</v>
      </c>
      <c r="G16" s="138">
        <f t="shared" si="0"/>
        <v>14.074074074074074</v>
      </c>
      <c r="H16" s="139">
        <v>96.1</v>
      </c>
      <c r="I16" s="138">
        <f t="shared" si="1"/>
        <v>11.306971904266389</v>
      </c>
      <c r="J16" s="117">
        <v>375.39</v>
      </c>
      <c r="K16" s="138">
        <f t="shared" si="2"/>
        <v>29.999999999999996</v>
      </c>
      <c r="L16" s="108">
        <f t="shared" si="3"/>
        <v>55.38104597834046</v>
      </c>
      <c r="M16" s="134">
        <v>6</v>
      </c>
      <c r="N16" s="100"/>
      <c r="O16" s="108">
        <f t="shared" si="4"/>
        <v>55.38104597834046</v>
      </c>
    </row>
    <row r="17" spans="1:15" ht="15">
      <c r="A17" s="134">
        <v>7</v>
      </c>
      <c r="B17" s="145" t="s">
        <v>179</v>
      </c>
      <c r="C17" s="114">
        <v>243010</v>
      </c>
      <c r="D17" s="116">
        <v>11</v>
      </c>
      <c r="E17" s="116" t="s">
        <v>80</v>
      </c>
      <c r="F17" s="137">
        <v>18.5</v>
      </c>
      <c r="G17" s="138">
        <f t="shared" si="0"/>
        <v>13.703703703703704</v>
      </c>
      <c r="H17" s="139">
        <v>68.61</v>
      </c>
      <c r="I17" s="138">
        <f t="shared" si="1"/>
        <v>15.83734149540883</v>
      </c>
      <c r="J17" s="137">
        <v>451.51</v>
      </c>
      <c r="K17" s="138">
        <f t="shared" si="2"/>
        <v>24.942304710859116</v>
      </c>
      <c r="L17" s="108">
        <f t="shared" si="3"/>
        <v>54.48334990997165</v>
      </c>
      <c r="M17" s="134">
        <v>7</v>
      </c>
      <c r="N17" s="146"/>
      <c r="O17" s="108">
        <f t="shared" si="4"/>
        <v>54.48334990997165</v>
      </c>
    </row>
    <row r="18" spans="1:15" ht="15">
      <c r="A18" s="134">
        <v>8</v>
      </c>
      <c r="B18" s="147" t="s">
        <v>181</v>
      </c>
      <c r="C18" s="114">
        <v>243009</v>
      </c>
      <c r="D18" s="114">
        <v>11</v>
      </c>
      <c r="E18" s="116" t="s">
        <v>96</v>
      </c>
      <c r="F18" s="117">
        <v>19</v>
      </c>
      <c r="G18" s="138">
        <f t="shared" si="0"/>
        <v>14.074074074074074</v>
      </c>
      <c r="H18" s="139">
        <v>66.44</v>
      </c>
      <c r="I18" s="138">
        <f t="shared" si="1"/>
        <v>16.35460565924142</v>
      </c>
      <c r="J18" s="117">
        <v>486.24</v>
      </c>
      <c r="K18" s="138">
        <f t="shared" si="2"/>
        <v>23.160784797630797</v>
      </c>
      <c r="L18" s="108">
        <f t="shared" si="3"/>
        <v>53.589464530946294</v>
      </c>
      <c r="M18" s="134">
        <v>8</v>
      </c>
      <c r="N18" s="100"/>
      <c r="O18" s="108">
        <f t="shared" si="4"/>
        <v>53.589464530946294</v>
      </c>
    </row>
    <row r="19" spans="1:15" ht="15">
      <c r="A19" s="134">
        <v>9</v>
      </c>
      <c r="B19" s="145" t="s">
        <v>182</v>
      </c>
      <c r="C19" s="114">
        <v>243009</v>
      </c>
      <c r="D19" s="116">
        <v>11</v>
      </c>
      <c r="E19" s="116" t="s">
        <v>114</v>
      </c>
      <c r="F19" s="137">
        <v>24.5</v>
      </c>
      <c r="G19" s="138">
        <f t="shared" si="0"/>
        <v>18.14814814814815</v>
      </c>
      <c r="H19" s="139">
        <v>116.73</v>
      </c>
      <c r="I19" s="138">
        <f t="shared" si="1"/>
        <v>9.308661012593163</v>
      </c>
      <c r="J19" s="137">
        <v>472.82</v>
      </c>
      <c r="K19" s="138">
        <f t="shared" si="2"/>
        <v>23.818154900384922</v>
      </c>
      <c r="L19" s="108">
        <f t="shared" si="3"/>
        <v>51.27496406112624</v>
      </c>
      <c r="M19" s="134">
        <v>9</v>
      </c>
      <c r="N19" s="146"/>
      <c r="O19" s="108">
        <f t="shared" si="4"/>
        <v>51.27496406112624</v>
      </c>
    </row>
    <row r="20" spans="1:15" ht="15">
      <c r="A20" s="134">
        <v>10</v>
      </c>
      <c r="B20" s="148" t="s">
        <v>183</v>
      </c>
      <c r="C20" s="114">
        <v>243018</v>
      </c>
      <c r="D20" s="149">
        <v>11</v>
      </c>
      <c r="E20" s="116" t="s">
        <v>81</v>
      </c>
      <c r="F20" s="150">
        <v>8.8</v>
      </c>
      <c r="G20" s="138">
        <f t="shared" si="0"/>
        <v>6.518518518518518</v>
      </c>
      <c r="H20" s="139">
        <v>64.73</v>
      </c>
      <c r="I20" s="138">
        <f t="shared" si="1"/>
        <v>16.786652247798546</v>
      </c>
      <c r="J20" s="151">
        <v>405.09</v>
      </c>
      <c r="K20" s="138">
        <f t="shared" si="2"/>
        <v>27.80048878027105</v>
      </c>
      <c r="L20" s="108">
        <f t="shared" si="3"/>
        <v>51.105659546588114</v>
      </c>
      <c r="M20" s="134">
        <v>10</v>
      </c>
      <c r="N20" s="152"/>
      <c r="O20" s="108">
        <f t="shared" si="4"/>
        <v>51.105659546588114</v>
      </c>
    </row>
    <row r="21" spans="1:15" ht="15">
      <c r="A21" s="134">
        <v>11</v>
      </c>
      <c r="B21" s="141" t="s">
        <v>186</v>
      </c>
      <c r="C21" s="114">
        <v>243002</v>
      </c>
      <c r="D21" s="144">
        <v>11</v>
      </c>
      <c r="E21" s="116" t="s">
        <v>69</v>
      </c>
      <c r="F21" s="117">
        <v>16</v>
      </c>
      <c r="G21" s="138">
        <f t="shared" si="0"/>
        <v>11.851851851851851</v>
      </c>
      <c r="H21" s="139">
        <v>86.7</v>
      </c>
      <c r="I21" s="138">
        <f t="shared" si="1"/>
        <v>12.532871972318338</v>
      </c>
      <c r="J21" s="117">
        <v>447.47</v>
      </c>
      <c r="K21" s="138">
        <f t="shared" si="2"/>
        <v>25.167497262386302</v>
      </c>
      <c r="L21" s="108">
        <f t="shared" si="3"/>
        <v>49.552221086556486</v>
      </c>
      <c r="M21" s="134">
        <v>11</v>
      </c>
      <c r="N21" s="100"/>
      <c r="O21" s="108">
        <f t="shared" si="4"/>
        <v>49.552221086556486</v>
      </c>
    </row>
    <row r="22" spans="1:15" ht="15">
      <c r="A22" s="134">
        <v>12</v>
      </c>
      <c r="B22" s="145" t="s">
        <v>188</v>
      </c>
      <c r="C22" s="114">
        <v>243017</v>
      </c>
      <c r="D22" s="114">
        <v>11</v>
      </c>
      <c r="E22" s="116" t="s">
        <v>86</v>
      </c>
      <c r="F22" s="153">
        <v>10.5</v>
      </c>
      <c r="G22" s="138">
        <f t="shared" si="0"/>
        <v>7.777777777777778</v>
      </c>
      <c r="H22" s="139">
        <v>73.88</v>
      </c>
      <c r="I22" s="138">
        <f t="shared" si="1"/>
        <v>14.707634001082837</v>
      </c>
      <c r="J22" s="153">
        <v>417.25</v>
      </c>
      <c r="K22" s="138">
        <f t="shared" si="2"/>
        <v>26.990293588975433</v>
      </c>
      <c r="L22" s="108">
        <f t="shared" si="3"/>
        <v>49.47570536783605</v>
      </c>
      <c r="M22" s="134">
        <v>12</v>
      </c>
      <c r="N22" s="153"/>
      <c r="O22" s="108">
        <f t="shared" si="4"/>
        <v>49.475705367836056</v>
      </c>
    </row>
    <row r="23" spans="1:15" ht="15">
      <c r="A23" s="134">
        <v>13</v>
      </c>
      <c r="B23" s="154" t="s">
        <v>193</v>
      </c>
      <c r="C23" s="155">
        <v>243005</v>
      </c>
      <c r="D23" s="155">
        <v>11</v>
      </c>
      <c r="E23" s="116" t="s">
        <v>112</v>
      </c>
      <c r="F23" s="129">
        <v>15.5</v>
      </c>
      <c r="G23" s="138">
        <f t="shared" si="0"/>
        <v>11.481481481481481</v>
      </c>
      <c r="H23" s="139">
        <v>133.71</v>
      </c>
      <c r="I23" s="138">
        <f t="shared" si="1"/>
        <v>8.126542517388376</v>
      </c>
      <c r="J23" s="129">
        <v>402.46</v>
      </c>
      <c r="K23" s="138">
        <f t="shared" si="2"/>
        <v>27.98215971773592</v>
      </c>
      <c r="L23" s="108">
        <f t="shared" si="3"/>
        <v>47.59018371660578</v>
      </c>
      <c r="M23" s="134">
        <v>13</v>
      </c>
      <c r="N23" s="130"/>
      <c r="O23" s="108">
        <f t="shared" si="4"/>
        <v>47.59018371660578</v>
      </c>
    </row>
    <row r="24" spans="1:15" ht="15">
      <c r="A24" s="134">
        <v>14</v>
      </c>
      <c r="B24" s="135" t="s">
        <v>201</v>
      </c>
      <c r="C24" s="136">
        <v>243013</v>
      </c>
      <c r="D24" s="136">
        <v>11</v>
      </c>
      <c r="E24" s="116" t="s">
        <v>119</v>
      </c>
      <c r="F24" s="153">
        <v>13</v>
      </c>
      <c r="G24" s="138">
        <f t="shared" si="0"/>
        <v>9.62962962962963</v>
      </c>
      <c r="H24" s="139">
        <v>100.38</v>
      </c>
      <c r="I24" s="138">
        <f t="shared" si="1"/>
        <v>10.824865511057979</v>
      </c>
      <c r="J24" s="153">
        <v>489.83</v>
      </c>
      <c r="K24" s="138">
        <f t="shared" si="2"/>
        <v>22.991037706959556</v>
      </c>
      <c r="L24" s="108">
        <f t="shared" si="3"/>
        <v>43.44553284764717</v>
      </c>
      <c r="M24" s="134">
        <v>14</v>
      </c>
      <c r="N24" s="153"/>
      <c r="O24" s="108">
        <f t="shared" si="4"/>
        <v>43.44553284764717</v>
      </c>
    </row>
    <row r="25" spans="1:15" ht="15">
      <c r="A25" s="134">
        <v>15</v>
      </c>
      <c r="B25" s="154" t="s">
        <v>204</v>
      </c>
      <c r="C25" s="155">
        <v>243005</v>
      </c>
      <c r="D25" s="155">
        <v>11</v>
      </c>
      <c r="E25" s="116" t="s">
        <v>106</v>
      </c>
      <c r="F25" s="129">
        <v>10.5</v>
      </c>
      <c r="G25" s="138">
        <f t="shared" si="0"/>
        <v>7.777777777777778</v>
      </c>
      <c r="H25" s="139">
        <v>142.54</v>
      </c>
      <c r="I25" s="138">
        <f t="shared" si="1"/>
        <v>7.623123333801038</v>
      </c>
      <c r="J25" s="129">
        <v>441.41</v>
      </c>
      <c r="K25" s="138">
        <f t="shared" si="2"/>
        <v>25.513015110668082</v>
      </c>
      <c r="L25" s="108">
        <f t="shared" si="3"/>
        <v>40.9139162222469</v>
      </c>
      <c r="M25" s="134">
        <v>15</v>
      </c>
      <c r="N25" s="130"/>
      <c r="O25" s="108">
        <f t="shared" si="4"/>
        <v>40.9139162222469</v>
      </c>
    </row>
    <row r="26" spans="1:15" ht="15">
      <c r="A26" s="134">
        <v>16</v>
      </c>
      <c r="B26" s="156" t="s">
        <v>205</v>
      </c>
      <c r="C26" s="157">
        <v>243005</v>
      </c>
      <c r="D26" s="114">
        <v>11</v>
      </c>
      <c r="E26" s="116" t="s">
        <v>107</v>
      </c>
      <c r="F26" s="153">
        <v>10.5</v>
      </c>
      <c r="G26" s="138">
        <f t="shared" si="0"/>
        <v>7.777777777777778</v>
      </c>
      <c r="H26" s="139">
        <v>123.52</v>
      </c>
      <c r="I26" s="138">
        <f t="shared" si="1"/>
        <v>8.796955958549223</v>
      </c>
      <c r="J26" s="153">
        <v>464.84</v>
      </c>
      <c r="K26" s="138">
        <f t="shared" si="2"/>
        <v>24.227045865243955</v>
      </c>
      <c r="L26" s="108">
        <f t="shared" si="3"/>
        <v>40.801779601570956</v>
      </c>
      <c r="M26" s="134">
        <v>16</v>
      </c>
      <c r="N26" s="153"/>
      <c r="O26" s="108">
        <f t="shared" si="4"/>
        <v>40.801779601570956</v>
      </c>
    </row>
    <row r="27" spans="1:15" ht="15">
      <c r="A27" s="134">
        <v>17</v>
      </c>
      <c r="B27" s="135" t="s">
        <v>209</v>
      </c>
      <c r="C27" s="114">
        <v>243012</v>
      </c>
      <c r="D27" s="114">
        <v>11</v>
      </c>
      <c r="E27" s="116" t="s">
        <v>113</v>
      </c>
      <c r="F27" s="129">
        <v>15.5</v>
      </c>
      <c r="G27" s="138">
        <f t="shared" si="0"/>
        <v>11.481481481481481</v>
      </c>
      <c r="H27" s="139">
        <v>99.9</v>
      </c>
      <c r="I27" s="138">
        <f t="shared" si="1"/>
        <v>10.876876876876876</v>
      </c>
      <c r="J27" s="129">
        <v>0</v>
      </c>
      <c r="K27" s="138">
        <v>0</v>
      </c>
      <c r="L27" s="108">
        <f t="shared" si="3"/>
        <v>22.35835835835836</v>
      </c>
      <c r="M27" s="134">
        <v>17</v>
      </c>
      <c r="N27" s="130"/>
      <c r="O27" s="108">
        <f t="shared" si="4"/>
        <v>22.35835835835836</v>
      </c>
    </row>
    <row r="28" spans="1:15" ht="15">
      <c r="A28" s="134">
        <v>18</v>
      </c>
      <c r="B28" s="147" t="s">
        <v>210</v>
      </c>
      <c r="C28" s="114">
        <v>243009</v>
      </c>
      <c r="D28" s="114">
        <v>11</v>
      </c>
      <c r="E28" s="116" t="s">
        <v>77</v>
      </c>
      <c r="F28" s="129">
        <v>16</v>
      </c>
      <c r="G28" s="138">
        <f t="shared" si="0"/>
        <v>11.851851851851851</v>
      </c>
      <c r="H28" s="139">
        <v>104.33</v>
      </c>
      <c r="I28" s="138">
        <f t="shared" si="1"/>
        <v>10.415029234160835</v>
      </c>
      <c r="J28" s="129">
        <v>0</v>
      </c>
      <c r="K28" s="138">
        <v>0</v>
      </c>
      <c r="L28" s="108">
        <f t="shared" si="3"/>
        <v>22.26688108601269</v>
      </c>
      <c r="M28" s="134">
        <v>18</v>
      </c>
      <c r="N28" s="130"/>
      <c r="O28" s="108">
        <f t="shared" si="4"/>
        <v>22.266881086012692</v>
      </c>
    </row>
    <row r="29" spans="1:15" ht="15">
      <c r="A29" s="134">
        <v>19</v>
      </c>
      <c r="B29" s="135" t="s">
        <v>211</v>
      </c>
      <c r="C29" s="114">
        <v>243012</v>
      </c>
      <c r="D29" s="158">
        <v>11</v>
      </c>
      <c r="E29" s="116" t="s">
        <v>95</v>
      </c>
      <c r="F29" s="129">
        <v>8</v>
      </c>
      <c r="G29" s="138">
        <f t="shared" si="0"/>
        <v>5.925925925925926</v>
      </c>
      <c r="H29" s="139">
        <v>69.9</v>
      </c>
      <c r="I29" s="138">
        <f t="shared" si="1"/>
        <v>15.545064377682401</v>
      </c>
      <c r="J29" s="129">
        <v>0</v>
      </c>
      <c r="K29" s="138">
        <v>0</v>
      </c>
      <c r="L29" s="108">
        <f t="shared" si="3"/>
        <v>21.470990303608325</v>
      </c>
      <c r="M29" s="134">
        <v>19</v>
      </c>
      <c r="N29" s="130"/>
      <c r="O29" s="108">
        <f t="shared" si="4"/>
        <v>21.470990303608325</v>
      </c>
    </row>
    <row r="30" spans="1:15" ht="15">
      <c r="A30" s="134">
        <v>20</v>
      </c>
      <c r="B30" s="145" t="s">
        <v>214</v>
      </c>
      <c r="C30" s="114">
        <v>243017</v>
      </c>
      <c r="D30" s="158">
        <v>11</v>
      </c>
      <c r="E30" s="116" t="s">
        <v>71</v>
      </c>
      <c r="F30" s="153">
        <v>8</v>
      </c>
      <c r="G30" s="138">
        <f t="shared" si="0"/>
        <v>5.925925925925926</v>
      </c>
      <c r="H30" s="139">
        <v>80.63</v>
      </c>
      <c r="I30" s="138">
        <f t="shared" si="1"/>
        <v>13.476373558228946</v>
      </c>
      <c r="J30" s="153">
        <v>0</v>
      </c>
      <c r="K30" s="138">
        <v>0</v>
      </c>
      <c r="L30" s="108">
        <f t="shared" si="3"/>
        <v>19.402299484154874</v>
      </c>
      <c r="M30" s="134">
        <v>20</v>
      </c>
      <c r="N30" s="153"/>
      <c r="O30" s="108">
        <f t="shared" si="4"/>
        <v>19.402299484154874</v>
      </c>
    </row>
    <row r="31" spans="1:15" ht="15">
      <c r="A31" s="129">
        <v>21</v>
      </c>
      <c r="B31" s="147" t="s">
        <v>222</v>
      </c>
      <c r="C31" s="136">
        <v>243020</v>
      </c>
      <c r="D31" s="136">
        <v>11</v>
      </c>
      <c r="E31" s="116" t="s">
        <v>100</v>
      </c>
      <c r="F31" s="153">
        <v>7</v>
      </c>
      <c r="G31" s="118">
        <f t="shared" si="0"/>
        <v>5.185185185185185</v>
      </c>
      <c r="H31" s="159">
        <v>116.77</v>
      </c>
      <c r="I31" s="118">
        <f t="shared" si="1"/>
        <v>9.30547229596643</v>
      </c>
      <c r="J31" s="153">
        <v>0</v>
      </c>
      <c r="K31" s="118">
        <v>0</v>
      </c>
      <c r="L31" s="118">
        <f t="shared" si="3"/>
        <v>14.490657481151615</v>
      </c>
      <c r="M31" s="134">
        <v>21</v>
      </c>
      <c r="N31" s="153"/>
      <c r="O31" s="108">
        <f t="shared" si="4"/>
        <v>14.490657481151615</v>
      </c>
    </row>
    <row r="32" spans="1:15" ht="15">
      <c r="A32" s="160"/>
      <c r="B32" s="133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</row>
    <row r="33" spans="1:15" ht="15">
      <c r="A33" s="42"/>
      <c r="B33" s="43"/>
      <c r="C33" s="43" t="s">
        <v>22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5">
      <c r="A34" s="42"/>
      <c r="B34" s="43"/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5">
      <c r="A35" s="42"/>
      <c r="B35" s="43"/>
      <c r="C35" s="45" t="s">
        <v>17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5">
      <c r="A36" s="42"/>
      <c r="B36" s="43"/>
      <c r="C36" s="43" t="s">
        <v>14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5">
      <c r="A37" s="42"/>
      <c r="B37" s="43"/>
      <c r="C37" s="43" t="s">
        <v>23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5">
      <c r="A38" s="42"/>
      <c r="B38" s="43"/>
      <c r="C38" s="43" t="s">
        <v>15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5">
      <c r="A39" s="42"/>
      <c r="B39" s="42"/>
      <c r="C39" s="43" t="s">
        <v>24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5">
      <c r="A40" s="42"/>
      <c r="B40" s="42"/>
      <c r="C40" s="43" t="s">
        <v>16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5">
      <c r="A41" s="42"/>
      <c r="B41" s="42"/>
      <c r="C41" s="46" t="s">
        <v>25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</sheetData>
  <sheetProtection/>
  <mergeCells count="17">
    <mergeCell ref="A2:O2"/>
    <mergeCell ref="A3:O3"/>
    <mergeCell ref="A4:O4"/>
    <mergeCell ref="A5:O5"/>
    <mergeCell ref="A7:O7"/>
    <mergeCell ref="A9:A10"/>
    <mergeCell ref="B9:B10"/>
    <mergeCell ref="C9:C10"/>
    <mergeCell ref="D9:D10"/>
    <mergeCell ref="E9:E10"/>
    <mergeCell ref="L9:L10"/>
    <mergeCell ref="M9:M10"/>
    <mergeCell ref="N9:N10"/>
    <mergeCell ref="O9:O10"/>
    <mergeCell ref="J9:K9"/>
    <mergeCell ref="H9:I9"/>
    <mergeCell ref="F9:G9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2011-02-05T09:50:04Z</cp:lastPrinted>
  <dcterms:created xsi:type="dcterms:W3CDTF">2006-09-28T05:33:49Z</dcterms:created>
  <dcterms:modified xsi:type="dcterms:W3CDTF">2023-09-03T12:30:07Z</dcterms:modified>
  <cp:category/>
  <cp:version/>
  <cp:contentType/>
  <cp:contentStatus/>
</cp:coreProperties>
</file>